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Desktop\REDES\"/>
    </mc:Choice>
  </mc:AlternateContent>
  <bookViews>
    <workbookView xWindow="0" yWindow="0" windowWidth="20490" windowHeight="8205"/>
  </bookViews>
  <sheets>
    <sheet name="CCT 318-99" sheetId="1" r:id="rId1"/>
    <sheet name="CATEGORÍAS" sheetId="4" r:id="rId2"/>
    <sheet name="Antiguedad" sheetId="2" r:id="rId3"/>
    <sheet name="DATOS" sheetId="3" state="hidden" r:id="rId4"/>
  </sheets>
  <definedNames>
    <definedName name="A_PARTIR_DE_MARZO_2017">'CCT 318-99'!$B$11</definedName>
  </definedNames>
  <calcPr calcId="162913"/>
</workbook>
</file>

<file path=xl/calcChain.xml><?xml version="1.0" encoding="utf-8"?>
<calcChain xmlns="http://schemas.openxmlformats.org/spreadsheetml/2006/main">
  <c r="H28" i="1" l="1"/>
  <c r="G28" i="1"/>
  <c r="F28" i="1"/>
  <c r="E28" i="1"/>
  <c r="D28" i="1"/>
  <c r="H27" i="1"/>
  <c r="G27" i="1"/>
  <c r="F27" i="1"/>
  <c r="E27" i="1"/>
  <c r="D27" i="1"/>
  <c r="H26" i="1"/>
  <c r="D26" i="1"/>
  <c r="H25" i="1"/>
  <c r="G25" i="1"/>
  <c r="F25" i="1"/>
  <c r="E25" i="1"/>
  <c r="D25" i="1"/>
  <c r="H17" i="1"/>
  <c r="G17" i="1"/>
  <c r="F17" i="1"/>
  <c r="E17" i="1"/>
  <c r="D17" i="1"/>
  <c r="H16" i="1"/>
  <c r="G16" i="1"/>
  <c r="F16" i="1"/>
  <c r="E16" i="1"/>
  <c r="D16" i="1"/>
  <c r="H12" i="1"/>
  <c r="G12" i="1"/>
  <c r="F12" i="1"/>
  <c r="F22" i="1" s="1"/>
  <c r="D12" i="1"/>
  <c r="H11" i="1"/>
  <c r="H22" i="1" s="1"/>
  <c r="G11" i="1"/>
  <c r="F11" i="1"/>
  <c r="E11" i="1"/>
  <c r="E22" i="1" s="1"/>
  <c r="D11" i="1"/>
  <c r="G22" i="1"/>
  <c r="G26" i="1"/>
  <c r="F26" i="1"/>
  <c r="E26" i="1"/>
  <c r="E24" i="1"/>
  <c r="H24" i="1"/>
  <c r="H29" i="1"/>
  <c r="E29" i="1"/>
  <c r="D24" i="1"/>
  <c r="D29" i="1"/>
  <c r="G29" i="1"/>
  <c r="G24" i="1"/>
  <c r="F29" i="1"/>
  <c r="F24" i="1"/>
  <c r="G47" i="1" l="1"/>
  <c r="G48" i="1" s="1"/>
  <c r="E47" i="1"/>
  <c r="E48" i="1" s="1"/>
  <c r="D22" i="1"/>
  <c r="D23" i="1" s="1"/>
  <c r="D31" i="1" s="1"/>
  <c r="G23" i="1"/>
  <c r="G31" i="1" s="1"/>
  <c r="H23" i="1"/>
  <c r="H31" i="1" s="1"/>
  <c r="F23" i="1"/>
  <c r="F31" i="1" s="1"/>
  <c r="E23" i="1"/>
  <c r="E31" i="1" s="1"/>
  <c r="F47" i="1"/>
  <c r="F49" i="1" s="1"/>
  <c r="D47" i="1"/>
  <c r="D51" i="1" s="1"/>
  <c r="H47" i="1"/>
  <c r="H48" i="1" s="1"/>
  <c r="F51" i="1"/>
  <c r="F54" i="1"/>
  <c r="F53" i="1"/>
  <c r="E50" i="1"/>
  <c r="E49" i="1"/>
  <c r="E51" i="1"/>
  <c r="G49" i="1"/>
  <c r="G53" i="1"/>
  <c r="G50" i="1"/>
  <c r="G51" i="1"/>
  <c r="F52" i="1"/>
  <c r="G52" i="1"/>
  <c r="E52" i="1"/>
  <c r="G54" i="1"/>
  <c r="E54" i="1"/>
  <c r="E53" i="1"/>
  <c r="H42" i="1" l="1"/>
  <c r="G34" i="1"/>
  <c r="F40" i="1"/>
  <c r="E33" i="1"/>
  <c r="F48" i="1"/>
  <c r="H54" i="1"/>
  <c r="D52" i="1"/>
  <c r="D48" i="1"/>
  <c r="H50" i="1"/>
  <c r="D54" i="1"/>
  <c r="D49" i="1"/>
  <c r="D53" i="1"/>
  <c r="D50" i="1"/>
  <c r="F50" i="1"/>
  <c r="H52" i="1"/>
  <c r="H49" i="1"/>
  <c r="H51" i="1"/>
  <c r="H53" i="1"/>
  <c r="G55" i="1"/>
  <c r="E55" i="1"/>
  <c r="E42" i="1"/>
  <c r="G40" i="1"/>
  <c r="F39" i="1"/>
  <c r="F42" i="1"/>
  <c r="H39" i="1"/>
  <c r="F34" i="1"/>
  <c r="H33" i="1"/>
  <c r="E34" i="1"/>
  <c r="G39" i="1"/>
  <c r="H40" i="1"/>
  <c r="F33" i="1"/>
  <c r="E39" i="1"/>
  <c r="H34" i="1"/>
  <c r="E40" i="1"/>
  <c r="G33" i="1"/>
  <c r="G42" i="1"/>
  <c r="D42" i="1"/>
  <c r="D33" i="1"/>
  <c r="D34" i="1"/>
  <c r="D40" i="1"/>
  <c r="D39" i="1"/>
  <c r="F36" i="1" l="1"/>
  <c r="F55" i="1"/>
  <c r="F66" i="1" s="1"/>
  <c r="H36" i="1"/>
  <c r="E36" i="1"/>
  <c r="D36" i="1"/>
  <c r="G64" i="1"/>
  <c r="E63" i="1"/>
  <c r="G36" i="1"/>
  <c r="D55" i="1"/>
  <c r="D57" i="1" s="1"/>
  <c r="E57" i="1"/>
  <c r="H55" i="1"/>
  <c r="G66" i="1"/>
  <c r="G58" i="1"/>
  <c r="G57" i="1"/>
  <c r="G63" i="1"/>
  <c r="E66" i="1"/>
  <c r="E58" i="1"/>
  <c r="E64" i="1"/>
  <c r="F58" i="1" l="1"/>
  <c r="F64" i="1"/>
  <c r="F63" i="1"/>
  <c r="F57" i="1"/>
  <c r="E60" i="1"/>
  <c r="G60" i="1"/>
  <c r="H64" i="1"/>
  <c r="D63" i="1"/>
  <c r="H63" i="1"/>
  <c r="D58" i="1"/>
  <c r="D60" i="1" s="1"/>
  <c r="H58" i="1"/>
  <c r="D64" i="1"/>
  <c r="D66" i="1"/>
  <c r="H66" i="1"/>
  <c r="H57" i="1"/>
  <c r="H60" i="1" s="1"/>
  <c r="F60" i="1" l="1"/>
</calcChain>
</file>

<file path=xl/sharedStrings.xml><?xml version="1.0" encoding="utf-8"?>
<sst xmlns="http://schemas.openxmlformats.org/spreadsheetml/2006/main" count="114" uniqueCount="73">
  <si>
    <t>horas</t>
  </si>
  <si>
    <t>Sueldo Basico</t>
  </si>
  <si>
    <t>Tareas riesgosas *</t>
  </si>
  <si>
    <t xml:space="preserve">(*) </t>
  </si>
  <si>
    <t>Antigüedad</t>
  </si>
  <si>
    <t>Certificado capacitación</t>
  </si>
  <si>
    <t>TABLA DE ANTIGÜEDAD</t>
  </si>
  <si>
    <t xml:space="preserve">Sueldos del Personal No Docente </t>
  </si>
  <si>
    <t>Administración y Maestranza</t>
  </si>
  <si>
    <t>1º CAT</t>
  </si>
  <si>
    <t>2º CAT</t>
  </si>
  <si>
    <t>3º CAT</t>
  </si>
  <si>
    <t>4º CAT</t>
  </si>
  <si>
    <t>5º CAT</t>
  </si>
  <si>
    <t>TOTAL BRUTO</t>
  </si>
  <si>
    <t>TOTAL NETO A COBRAR</t>
  </si>
  <si>
    <t>(*1)</t>
  </si>
  <si>
    <t>Convenio Colectivo de Trabajo Nº 318/99</t>
  </si>
  <si>
    <t>Salario Basico Mensual</t>
  </si>
  <si>
    <t>MAESTRANZA</t>
  </si>
  <si>
    <t>ADMINISTRACION</t>
  </si>
  <si>
    <t>CALCULOS ADMINISTRACION</t>
  </si>
  <si>
    <t>PARA LA ORGANIZACION Y ADMINISTRACION ESCOLAR S.A.</t>
  </si>
  <si>
    <t>CONTRIBUCIONES SS</t>
  </si>
  <si>
    <t>CONTRIBUCIONES OS</t>
  </si>
  <si>
    <t>APORTES SS</t>
  </si>
  <si>
    <t>APORTE SOLIDARIO</t>
  </si>
  <si>
    <t>CONT. EMP. MENSUAL *1</t>
  </si>
  <si>
    <t>RECUERDE QUE SI LA CARGA HORARIA ES MENOR A 31 HORAS (de 1 a 30 horas) EL APORTE A LA OBRA SOCIAL DEBERÍA SER EL MISMO QUE LE CORRESPONDERIA A UN EMPLEADO QUE TRABAJA LA JORNADA COMPLETA</t>
  </si>
  <si>
    <t>AGRUPAMIENTO ADMINISTRATIVO</t>
  </si>
  <si>
    <t>Este agrupamiento incluye al personal que desempeña funciones de conducción, coordinación, programación, supervisión, asesoramiento y ejecución de tareas administrativas, con excepción de las técnico-administrativo de carácter docente contempladas en las plantas funcionales y reglamentaciones vigentes, cualquiera sea su naturaleza. Comprende cinco categorías:</t>
  </si>
  <si>
    <r>
      <t xml:space="preserve">Primera Categoría: </t>
    </r>
    <r>
      <rPr>
        <sz val="12"/>
        <color indexed="8"/>
        <rFont val="Arial"/>
        <family val="2"/>
      </rPr>
      <t>Comprende a Jefes de Personal y a todos aquellos empleados que conducen, programan y supervisan las tareas administrativas desempeñadas por el personal de categorías inferiores, y colabora con la dirección del establecimiento coordinando el desarrollo de dichas actividades.</t>
    </r>
  </si>
  <si>
    <r>
      <t xml:space="preserve">Segunda Categoría: </t>
    </r>
    <r>
      <rPr>
        <sz val="12"/>
        <color indexed="8"/>
        <rFont val="Arial"/>
        <family val="2"/>
      </rPr>
      <t>Incluye a Sub-Jefes de Personal, Secretarios privados y a todo aquel personal que desarrolla tareas administrativas especializadas y principales.</t>
    </r>
  </si>
  <si>
    <r>
      <t xml:space="preserve">Tercera Categoría: </t>
    </r>
    <r>
      <rPr>
        <sz val="12"/>
        <color indexed="8"/>
        <rFont val="Arial"/>
        <family val="2"/>
      </rPr>
      <t>Incluye a Administrativos de primera, Cajeros, Telefonistas, Recepcionistas de Conmutador y a todo aquel personal que realiza tareas administrativas principales. Remuneración:</t>
    </r>
  </si>
  <si>
    <r>
      <t xml:space="preserve">Cuarta Categoría: </t>
    </r>
    <r>
      <rPr>
        <sz val="12"/>
        <color indexed="8"/>
        <rFont val="Arial"/>
        <family val="2"/>
      </rPr>
      <t>Comprende a Administrativos de segunda, Celadores de Ómnibus y a todo aquel personal que realiza tareas administrativas complementarias no comprendidas en las categorías superiores.</t>
    </r>
  </si>
  <si>
    <r>
      <t xml:space="preserve">Quinta Categoría: </t>
    </r>
    <r>
      <rPr>
        <sz val="12"/>
        <color indexed="8"/>
        <rFont val="Arial"/>
        <family val="2"/>
      </rPr>
      <t>Incluye a cadetes y demás personal que realiza tareas elementales no comprendidas en las categorías superiores.</t>
    </r>
  </si>
  <si>
    <t>AGRUPAMIENTO TÉCNICO-PROFESIONAL</t>
  </si>
  <si>
    <t>Incluye este agrupamiento al personal que posee título universitario o terciario y desempeña funciones propias de su profesión u oficio, no incluidas en otros agrupamientos. Comprende cinco categorías:</t>
  </si>
  <si>
    <r>
      <t xml:space="preserve">Primera Categoría: </t>
    </r>
    <r>
      <rPr>
        <sz val="12"/>
        <color indexed="8"/>
        <rFont val="Arial"/>
        <family val="2"/>
      </rPr>
      <t>Incluye a Encargados de Imprenta y todo aquel personal que desempeña funciones de conducción, coordinación y programación de tareas técnico-profesionales.</t>
    </r>
  </si>
  <si>
    <r>
      <t xml:space="preserve">Segunda Categoría: </t>
    </r>
    <r>
      <rPr>
        <sz val="12"/>
        <color indexed="8"/>
        <rFont val="Arial"/>
        <family val="2"/>
      </rPr>
      <t>Comprende Jefes de Primeros Auxilios y/o encargado de enfermería, Jefes Encargados de Niñeras en establecimientos de rehabilitación y/o enseñanza especial y a todo aquel personal que desarrolla tareas técnico –profesionales especializadas y principales.</t>
    </r>
  </si>
  <si>
    <r>
      <t xml:space="preserve">Tercera Categoría: </t>
    </r>
    <r>
      <rPr>
        <sz val="12"/>
        <color indexed="8"/>
        <rFont val="Arial"/>
        <family val="2"/>
      </rPr>
      <t>Comprende Impresores Gráficos, Encargados de Composición de frío y a todo aquel personal, que desarrolla tareas técnico-profesionales principales.</t>
    </r>
  </si>
  <si>
    <r>
      <t xml:space="preserve">Cuarta Categoría: </t>
    </r>
    <r>
      <rPr>
        <sz val="12"/>
        <color indexed="8"/>
        <rFont val="Arial"/>
        <family val="2"/>
      </rPr>
      <t>Incluye a Auxiliares de Enfermería, Niñeras Generales en Institutos comunes y de Educación especial, encuadernadores gráficos con mas de cinco años de antigüedad en el instituto y a todo aquel personal que realice tareas técnicas auxiliares no comprendidas en las categorías superiores.</t>
    </r>
  </si>
  <si>
    <r>
      <t xml:space="preserve">Quinta Categoría: </t>
    </r>
    <r>
      <rPr>
        <sz val="12"/>
        <color indexed="8"/>
        <rFont val="Arial"/>
        <family val="2"/>
      </rPr>
      <t>Incluye a Ayudantes Gráficos, Armadores Gráficos, ingresantes y a todo aquel personal que realice tareas técnico auxiliares, no comprendidas en las categorías superiores.</t>
    </r>
  </si>
  <si>
    <t>AGRUPAMIENTO MANTENIMIENTO Y PRODUCCIÓN</t>
  </si>
  <si>
    <t>Incluye este agrupamiento al personal que cumple tareas de producción, reparación y conservación de bienes y equipos e instalaciones del establecimiento, así como los relacionados con la custodia y provisión de materiales y herramientas. Comprende cinco categorías:</t>
  </si>
  <si>
    <r>
      <t xml:space="preserve">Primera Categoría: </t>
    </r>
    <r>
      <rPr>
        <sz val="12"/>
        <color indexed="8"/>
        <rFont val="Arial"/>
        <family val="2"/>
      </rPr>
      <t>Comprende a intendentes, Jefes de Mantenimiento, Encargados de Cocina y a todo aquel personal que asigna, supervisa y controla las tareas de mantenimiento y producción cumplidas por el personal de las categorías inferiores.</t>
    </r>
  </si>
  <si>
    <r>
      <t xml:space="preserve">Segunda Categoría: </t>
    </r>
    <r>
      <rPr>
        <sz val="12"/>
        <color indexed="8"/>
        <rFont val="Arial"/>
        <family val="2"/>
      </rPr>
      <t>Incluye a Sub-Intendentes, Sub-Jefes de Mantenimiento, encargados área del personal a cargo, ecónomos, primer cocinero  y/o repostero en mas de 150 almuerzos o cenas, Mayordomos, Choferes, Capataces, Oficiales de Primera, Encargados de máquina y todo aquel personal que desarrolla tareas de mantenimiento y producción especializadas y principales.</t>
    </r>
  </si>
  <si>
    <r>
      <t xml:space="preserve">Tercera Categoría: </t>
    </r>
    <r>
      <rPr>
        <sz val="12"/>
        <color indexed="8"/>
        <rFont val="Arial"/>
        <family val="2"/>
      </rPr>
      <t>Incluye a Oficiales, Mecánicos, Tractoristas, Sastres, Segundo Cocinero y/o Repostero con mas de 50 almuerzos o cenas, Porteros de internado en vivienda, Mozo encargado de Comedor, Lavandero de Máquina, Peluquero, Costurera, Casero, Personal de Vigilancia y a todo aquel que desempeñe tareas de mantenimiento y producción de carácter operativo.</t>
    </r>
  </si>
  <si>
    <r>
      <t xml:space="preserve">Cuarta Categoría: </t>
    </r>
    <r>
      <rPr>
        <sz val="12"/>
        <color indexed="8"/>
        <rFont val="Arial"/>
        <family val="2"/>
      </rPr>
      <t>Incluye a Tercer Cocinero, Ascensoristas, Medio Oficial, Jardinero, Quintero, Sereno, Utilero Sección Deportes con más de cinco años de antigüedad en el instituto, Ordenanza con mas de cinco años de antigüedad en el instituto, Foguista, Calderero, Cocinero y/o Repostero con menos de 50 almuerzos o cenas, Cafetero, Mucama con mas de cinco años de antigüedad en el instituto y mantenimiento de carácter auxiliar no comprendidas en las categorías superiores.</t>
    </r>
  </si>
  <si>
    <r>
      <t xml:space="preserve">Quinta Categoría: </t>
    </r>
    <r>
      <rPr>
        <sz val="12"/>
        <color indexed="8"/>
        <rFont val="Arial"/>
        <family val="2"/>
      </rPr>
      <t>Incluye a Peón, Peón de Limpieza, Ayudante General, Lavandero, Planchador, Ayudante de Cocina, Ordenanza, Mucama, Utilero de Sección Deportes y todo el personal que realice tareas de mantenimiento y producción de carácter elemental no comprendidas en las categorías superiores.</t>
    </r>
  </si>
  <si>
    <t>Corresponderá percibir un suplemento del 15% sobre la categoría respectiva de convenio a los agentes que desempeñen funciones cuya naturaleza implique, en forma habitual y continua, la realización de acciones o tareas en las que ponga en peligro su integridad psicofísica. Este suplemento se liquidará con arreglo a las normas vigentes de aplicación.</t>
  </si>
  <si>
    <t>A tal efecto, se califican como riesgosas las siguientes tareas:</t>
  </si>
  <si>
    <r>
      <t>a)</t>
    </r>
    <r>
      <rPr>
        <sz val="7"/>
        <color indexed="8"/>
        <rFont val="Times New Roman"/>
        <family val="1"/>
      </rPr>
      <t>   </t>
    </r>
    <r>
      <rPr>
        <sz val="12"/>
        <color indexed="8"/>
        <rFont val="Arial"/>
        <family val="2"/>
      </rPr>
      <t>Las que son inherentes a las tareas de electricidad.</t>
    </r>
  </si>
  <si>
    <r>
      <t>b)</t>
    </r>
    <r>
      <rPr>
        <sz val="7"/>
        <color indexed="8"/>
        <rFont val="Times New Roman"/>
        <family val="1"/>
      </rPr>
      <t xml:space="preserve">    </t>
    </r>
    <r>
      <rPr>
        <sz val="12"/>
        <color indexed="8"/>
        <rFont val="Arial"/>
        <family val="2"/>
      </rPr>
      <t>Aquellas realizadas a más de 3.50 mts. de altura.</t>
    </r>
  </si>
  <si>
    <r>
      <t>c)</t>
    </r>
    <r>
      <rPr>
        <sz val="7"/>
        <color indexed="8"/>
        <rFont val="Times New Roman"/>
        <family val="1"/>
      </rPr>
      <t xml:space="preserve">    </t>
    </r>
    <r>
      <rPr>
        <sz val="12"/>
        <color indexed="8"/>
        <rFont val="Arial"/>
        <family val="2"/>
      </rPr>
      <t>Aquellas que acarreen la posibilidad cierta de contagio o lesión por manipuleo de material.</t>
    </r>
  </si>
  <si>
    <t xml:space="preserve"> Título terciario</t>
  </si>
  <si>
    <t xml:space="preserve"> Título secundario</t>
  </si>
  <si>
    <t>Bonif. Asist. Y Punt.</t>
  </si>
  <si>
    <t>Título de nivel superior</t>
  </si>
  <si>
    <t>AGRUPAMIENTO MAESTRANZA</t>
  </si>
  <si>
    <t>AGRUPAMIENTO ADMINISTRACION</t>
  </si>
  <si>
    <t xml:space="preserve">Valor Hora para Básico </t>
  </si>
  <si>
    <t>Salario Básico Mensual</t>
  </si>
  <si>
    <t xml:space="preserve">AMBITO DE APLICACIÓN </t>
  </si>
  <si>
    <r>
      <rPr>
        <b/>
        <u/>
        <sz val="16"/>
        <color theme="1"/>
        <rFont val="Calibri"/>
        <family val="2"/>
        <scheme val="minor"/>
      </rPr>
      <t xml:space="preserve">Todo el territorio nacional </t>
    </r>
    <r>
      <rPr>
        <b/>
        <sz val="16"/>
        <color theme="1"/>
        <rFont val="Calibri"/>
        <family val="2"/>
        <scheme val="minor"/>
      </rPr>
      <t xml:space="preserve">con excepción de Capital Federal y los partidos de Avellaneda, Lanús, Lomas de Zamora, Alte. Brown, Ezeiza, Pte Perón, Esteban Echeverría, Quilmes, Florencio Varela, San Vicente, Cañuelas, Pilar, Morón, Hurlingham, Ituzaingo, Matanza, Merlo, Marcos Paz, Gral.Las Heras, San Martín, San Isidro, Malvinas Argentinas, José C. Paz, San Miguel, Vicente López, San Fernando, Moreno, Gral. Rodríguez, Campana, Luján, Tigre, Escobar, Mercedes, Navarro, Exaltación de la Cruz, Zárate, Berazategui, Berisso, Brandsen, Ensenada, Lobos y Tres de Febrero, todos de la Provincia de Buenos Aires. 
</t>
    </r>
  </si>
  <si>
    <t>CALCULOS MAESTRANZA</t>
  </si>
  <si>
    <t xml:space="preserve">Posicionándose en esta celda donde dice "A PARTIR DE….." podra seleccionar          que período quiere liquidar.  </t>
  </si>
  <si>
    <r>
      <t xml:space="preserve">La </t>
    </r>
    <r>
      <rPr>
        <b/>
        <sz val="11"/>
        <color indexed="8"/>
        <rFont val="Arial"/>
        <family val="2"/>
      </rPr>
      <t xml:space="preserve">contribución patronal </t>
    </r>
    <r>
      <rPr>
        <sz val="11"/>
        <color indexed="8"/>
        <rFont val="Arial"/>
        <family val="2"/>
      </rPr>
      <t xml:space="preserve"> es del 1 % de la remuneracion bruta percibida mensualmente  (NO SE ESTABLECIÓ PARA EL 2018)</t>
    </r>
  </si>
  <si>
    <t>Se da la posibilidad de absorber los aumentos o sumas en más (“a cuenta futuros aumentos”), que se hubieran dado voluntaria y unilateralmente, hasta su concurrencia.</t>
  </si>
  <si>
    <t>*</t>
  </si>
  <si>
    <t xml:space="preserve">Si quedaran pendientes de pago diferencias, o bien para quienes no hayan dado ningún aumento salarial durante el periodo que comprende dicha Acta, deberán hacerlo HASTA EN DOS CUOTAS (la primera con el devengado de julio 2019 y la segunda con el devengado de agosto 2019) con la denominación “adecuación pauta salarial 2018”. </t>
  </si>
  <si>
    <t>A PARTIR DE DICIEMBRE 2019</t>
  </si>
  <si>
    <t>A PARTIR DE ENERO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</si>
</sst>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Red]&quot;$&quot;\ \-#,##0.00"/>
    <numFmt numFmtId="165" formatCode="0.0%"/>
  </numFmts>
  <fonts count="21" x14ac:knownFonts="1">
    <font>
      <sz val="11"/>
      <color theme="1"/>
      <name val="Calibri"/>
      <family val="2"/>
      <scheme val="minor"/>
    </font>
    <font>
      <sz val="12"/>
      <color indexed="8"/>
      <name val="Arial"/>
      <family val="2"/>
    </font>
    <font>
      <sz val="7"/>
      <color indexed="8"/>
      <name val="Times New Roman"/>
      <family val="1"/>
    </font>
    <font>
      <sz val="11"/>
      <color indexed="8"/>
      <name val="Arial"/>
      <family val="2"/>
    </font>
    <font>
      <b/>
      <sz val="11"/>
      <color indexed="8"/>
      <name val="Arial"/>
      <family val="2"/>
    </font>
    <font>
      <b/>
      <sz val="11"/>
      <color theme="1"/>
      <name val="Calibri"/>
      <family val="2"/>
      <scheme val="minor"/>
    </font>
    <font>
      <b/>
      <sz val="14"/>
      <color theme="1"/>
      <name val="Arial"/>
      <family val="2"/>
    </font>
    <font>
      <sz val="12"/>
      <color theme="1"/>
      <name val="Calibri"/>
      <family val="2"/>
      <scheme val="minor"/>
    </font>
    <font>
      <b/>
      <sz val="11"/>
      <color rgb="FF000000"/>
      <name val="Arial"/>
      <family val="2"/>
    </font>
    <font>
      <b/>
      <sz val="12"/>
      <color theme="1"/>
      <name val="Arial"/>
      <family val="2"/>
    </font>
    <font>
      <sz val="12"/>
      <color theme="1"/>
      <name val="Arial"/>
      <family val="2"/>
    </font>
    <font>
      <b/>
      <i/>
      <sz val="11"/>
      <color theme="1"/>
      <name val="Calibri"/>
      <family val="2"/>
      <scheme val="minor"/>
    </font>
    <font>
      <b/>
      <sz val="10"/>
      <color rgb="FF000080"/>
      <name val="Arial"/>
      <family val="2"/>
    </font>
    <font>
      <b/>
      <sz val="12"/>
      <color theme="1"/>
      <name val="Calibri"/>
      <family val="2"/>
      <scheme val="minor"/>
    </font>
    <font>
      <b/>
      <sz val="12"/>
      <color theme="1"/>
      <name val="Helvetica"/>
    </font>
    <font>
      <sz val="11"/>
      <color theme="1"/>
      <name val="Arial"/>
      <family val="2"/>
    </font>
    <font>
      <b/>
      <sz val="16"/>
      <color theme="1"/>
      <name val="Calibri"/>
      <family val="2"/>
      <scheme val="minor"/>
    </font>
    <font>
      <b/>
      <u/>
      <sz val="16"/>
      <color theme="1"/>
      <name val="Calibri"/>
      <family val="2"/>
      <scheme val="minor"/>
    </font>
    <font>
      <b/>
      <sz val="11"/>
      <color theme="1"/>
      <name val="Arial"/>
      <family val="2"/>
    </font>
    <font>
      <b/>
      <sz val="10"/>
      <color theme="1"/>
      <name val="Arial"/>
      <family val="2"/>
    </font>
    <font>
      <b/>
      <sz val="10"/>
      <color rgb="FF000000"/>
      <name val="Arial"/>
      <family val="2"/>
    </font>
  </fonts>
  <fills count="3">
    <fill>
      <patternFill patternType="none"/>
    </fill>
    <fill>
      <patternFill patternType="gray125"/>
    </fill>
    <fill>
      <patternFill patternType="solid">
        <fgColor rgb="FF92D050"/>
        <bgColor indexed="64"/>
      </patternFill>
    </fill>
  </fills>
  <borders count="34">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128">
    <xf numFmtId="0" fontId="0" fillId="0" borderId="0" xfId="0"/>
    <xf numFmtId="2" fontId="0" fillId="0" borderId="0" xfId="0" applyNumberFormat="1"/>
    <xf numFmtId="0" fontId="0" fillId="0" borderId="1" xfId="0" applyBorder="1"/>
    <xf numFmtId="0" fontId="0" fillId="0" borderId="2" xfId="0" applyBorder="1"/>
    <xf numFmtId="0" fontId="5" fillId="0" borderId="0" xfId="0" applyFont="1"/>
    <xf numFmtId="10" fontId="0" fillId="0" borderId="0" xfId="0" applyNumberFormat="1"/>
    <xf numFmtId="0" fontId="6" fillId="0" borderId="0" xfId="0" applyFont="1" applyAlignment="1">
      <alignment horizontal="center" vertical="center"/>
    </xf>
    <xf numFmtId="0" fontId="7" fillId="0" borderId="0" xfId="0" applyFont="1"/>
    <xf numFmtId="0" fontId="0" fillId="0" borderId="3" xfId="0" applyBorder="1" applyAlignment="1">
      <alignment horizontal="center"/>
    </xf>
    <xf numFmtId="2" fontId="0" fillId="0" borderId="3" xfId="0" applyNumberFormat="1" applyBorder="1"/>
    <xf numFmtId="0" fontId="0" fillId="0" borderId="3" xfId="0" applyBorder="1"/>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9" fillId="0" borderId="7"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vertical="center"/>
    </xf>
    <xf numFmtId="0" fontId="0" fillId="0" borderId="0" xfId="0" applyAlignment="1"/>
    <xf numFmtId="0" fontId="0" fillId="0" borderId="0" xfId="0" applyBorder="1" applyAlignment="1">
      <alignment horizontal="center"/>
    </xf>
    <xf numFmtId="2" fontId="0" fillId="0" borderId="0" xfId="0" applyNumberFormat="1" applyBorder="1"/>
    <xf numFmtId="165" fontId="0" fillId="0" borderId="0" xfId="0" applyNumberFormat="1" applyBorder="1"/>
    <xf numFmtId="0" fontId="0" fillId="0" borderId="0" xfId="0" applyBorder="1"/>
    <xf numFmtId="0" fontId="10" fillId="0" borderId="0" xfId="0" applyFont="1" applyAlignment="1">
      <alignment horizontal="left" vertical="center" wrapText="1"/>
    </xf>
    <xf numFmtId="0" fontId="0" fillId="0" borderId="0" xfId="0" applyAlignment="1">
      <alignment horizontal="left" wrapText="1"/>
    </xf>
    <xf numFmtId="0" fontId="10" fillId="0" borderId="10" xfId="0" applyFont="1" applyBorder="1" applyAlignment="1">
      <alignment horizontal="justify" vertical="center"/>
    </xf>
    <xf numFmtId="0" fontId="0" fillId="0" borderId="11" xfId="0" applyBorder="1"/>
    <xf numFmtId="0" fontId="10" fillId="0" borderId="10" xfId="0" applyFont="1" applyBorder="1" applyAlignment="1">
      <alignment horizontal="left" vertical="center" wrapText="1"/>
    </xf>
    <xf numFmtId="0" fontId="0" fillId="0" borderId="0" xfId="0" applyBorder="1" applyAlignment="1">
      <alignment horizontal="left" wrapText="1"/>
    </xf>
    <xf numFmtId="0" fontId="0" fillId="0" borderId="11" xfId="0" applyBorder="1" applyAlignment="1">
      <alignment horizontal="left" wrapText="1"/>
    </xf>
    <xf numFmtId="0" fontId="5" fillId="0" borderId="0" xfId="0" applyFont="1" applyAlignment="1"/>
    <xf numFmtId="9" fontId="0" fillId="0" borderId="3" xfId="0" applyNumberFormat="1" applyBorder="1" applyAlignment="1">
      <alignment horizontal="center"/>
    </xf>
    <xf numFmtId="165" fontId="0" fillId="0" borderId="3" xfId="0" applyNumberFormat="1" applyBorder="1" applyAlignment="1">
      <alignment horizontal="center"/>
    </xf>
    <xf numFmtId="10" fontId="0" fillId="0" borderId="3" xfId="0" applyNumberFormat="1" applyBorder="1" applyAlignment="1">
      <alignment horizontal="center"/>
    </xf>
    <xf numFmtId="10" fontId="0" fillId="0" borderId="0" xfId="0" applyNumberFormat="1" applyAlignment="1">
      <alignment horizontal="center"/>
    </xf>
    <xf numFmtId="165" fontId="0" fillId="0" borderId="0" xfId="0" applyNumberFormat="1" applyBorder="1" applyAlignment="1">
      <alignment horizontal="center"/>
    </xf>
    <xf numFmtId="0" fontId="13" fillId="0" borderId="15" xfId="0" applyFont="1" applyBorder="1" applyAlignment="1"/>
    <xf numFmtId="0" fontId="0" fillId="0" borderId="3" xfId="0" applyBorder="1" applyAlignment="1">
      <alignment horizontal="center"/>
    </xf>
    <xf numFmtId="0" fontId="9" fillId="0" borderId="18" xfId="0" applyFont="1" applyBorder="1" applyAlignment="1">
      <alignment horizontal="center" vertical="center" wrapText="1"/>
    </xf>
    <xf numFmtId="0" fontId="9" fillId="0" borderId="7" xfId="0" applyFont="1" applyBorder="1" applyAlignment="1">
      <alignment horizontal="center" vertical="center" wrapText="1"/>
    </xf>
    <xf numFmtId="0" fontId="18" fillId="0" borderId="16" xfId="0" applyFont="1" applyBorder="1" applyAlignment="1">
      <alignment horizontal="center" vertical="center" wrapText="1"/>
    </xf>
    <xf numFmtId="164" fontId="8" fillId="0" borderId="5"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0" borderId="31" xfId="0" applyNumberFormat="1" applyFont="1" applyBorder="1" applyAlignment="1">
      <alignment horizontal="center" vertical="center" wrapText="1"/>
    </xf>
    <xf numFmtId="164" fontId="8" fillId="0" borderId="30" xfId="0" applyNumberFormat="1" applyFont="1" applyBorder="1" applyAlignment="1">
      <alignment horizontal="center" vertical="center" wrapText="1"/>
    </xf>
    <xf numFmtId="0" fontId="9" fillId="0" borderId="32" xfId="0" applyFont="1" applyBorder="1" applyAlignment="1">
      <alignment horizontal="center" vertical="center" wrapText="1"/>
    </xf>
    <xf numFmtId="164" fontId="8" fillId="0" borderId="33"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164" fontId="8" fillId="0" borderId="29"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64" fontId="8" fillId="0" borderId="28" xfId="0" applyNumberFormat="1" applyFont="1" applyBorder="1" applyAlignment="1">
      <alignment horizontal="center" vertical="center" wrapText="1"/>
    </xf>
    <xf numFmtId="0" fontId="18" fillId="0" borderId="0" xfId="0" applyFont="1" applyAlignment="1">
      <alignment vertical="center"/>
    </xf>
    <xf numFmtId="0" fontId="0" fillId="0" borderId="0" xfId="0" applyAlignment="1">
      <alignment horizontal="right" vertical="center"/>
    </xf>
    <xf numFmtId="0" fontId="5" fillId="0" borderId="0" xfId="0" applyFont="1" applyAlignment="1">
      <alignment horizontal="right" vertical="center"/>
    </xf>
    <xf numFmtId="0" fontId="18" fillId="0" borderId="18" xfId="0" applyFont="1" applyBorder="1" applyAlignment="1">
      <alignment horizontal="center" vertical="center" wrapText="1"/>
    </xf>
    <xf numFmtId="0" fontId="18" fillId="0" borderId="0" xfId="0" applyFont="1" applyAlignment="1">
      <alignment horizontal="lef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0" fillId="0" borderId="14"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16" fillId="0" borderId="14" xfId="0" applyFont="1" applyBorder="1" applyAlignment="1">
      <alignment horizontal="justify" vertical="top" wrapText="1"/>
    </xf>
    <xf numFmtId="0" fontId="16" fillId="0" borderId="0" xfId="0" applyFont="1" applyBorder="1" applyAlignment="1">
      <alignment horizontal="justify" vertical="top" wrapText="1"/>
    </xf>
    <xf numFmtId="0" fontId="16" fillId="0" borderId="1" xfId="0" applyFont="1" applyBorder="1" applyAlignment="1">
      <alignment horizontal="justify" vertical="top" wrapText="1"/>
    </xf>
    <xf numFmtId="0" fontId="16" fillId="0" borderId="19" xfId="0" applyFont="1" applyBorder="1" applyAlignment="1">
      <alignment horizontal="justify" vertical="top" wrapText="1"/>
    </xf>
    <xf numFmtId="0" fontId="16" fillId="0" borderId="17" xfId="0" applyFont="1" applyBorder="1" applyAlignment="1">
      <alignment horizontal="justify" vertical="top" wrapText="1"/>
    </xf>
    <xf numFmtId="0" fontId="16" fillId="0" borderId="2" xfId="0" applyFont="1" applyBorder="1" applyAlignment="1">
      <alignment horizontal="justify" vertical="top" wrapText="1"/>
    </xf>
    <xf numFmtId="0" fontId="15" fillId="0" borderId="0" xfId="0" applyFont="1" applyAlignment="1">
      <alignment horizontal="left" vertical="center" wrapText="1"/>
    </xf>
    <xf numFmtId="0" fontId="11" fillId="0" borderId="0" xfId="0" applyFont="1" applyAlignment="1">
      <alignment horizontal="center" wrapText="1"/>
    </xf>
    <xf numFmtId="0" fontId="0" fillId="0" borderId="3"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0" fontId="13" fillId="0" borderId="0" xfId="0" applyFont="1" applyAlignment="1">
      <alignment horizont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19" xfId="0" applyFont="1" applyBorder="1" applyAlignment="1">
      <alignment horizontal="left" vertical="center"/>
    </xf>
    <xf numFmtId="0" fontId="10" fillId="0" borderId="17" xfId="0" applyFont="1" applyBorder="1" applyAlignment="1">
      <alignment horizontal="left" vertical="center"/>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14" xfId="0" applyFont="1" applyBorder="1" applyAlignment="1">
      <alignment horizontal="left" vertical="center" wrapText="1"/>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0" fillId="0" borderId="0" xfId="0" applyAlignment="1">
      <alignment horizontal="center"/>
    </xf>
    <xf numFmtId="0" fontId="19" fillId="0" borderId="27" xfId="0" applyFont="1" applyBorder="1" applyAlignment="1">
      <alignment horizontal="center" vertical="center" wrapText="1"/>
    </xf>
    <xf numFmtId="0" fontId="19" fillId="0" borderId="4" xfId="0" applyFont="1" applyBorder="1" applyAlignment="1">
      <alignment horizontal="center" vertical="center" wrapText="1"/>
    </xf>
    <xf numFmtId="0" fontId="5" fillId="2" borderId="17" xfId="0" applyFont="1" applyFill="1" applyBorder="1" applyAlignment="1">
      <alignment horizontal="center"/>
    </xf>
    <xf numFmtId="0" fontId="9" fillId="0" borderId="18"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wrapText="1"/>
    </xf>
    <xf numFmtId="0" fontId="20" fillId="0" borderId="27" xfId="0" applyFont="1" applyBorder="1" applyAlignment="1">
      <alignment horizontal="left"/>
    </xf>
    <xf numFmtId="0" fontId="20" fillId="0" borderId="28" xfId="0" applyFont="1" applyBorder="1" applyAlignment="1">
      <alignment horizontal="left"/>
    </xf>
    <xf numFmtId="0" fontId="13" fillId="0" borderId="15" xfId="0" applyFont="1" applyBorder="1" applyAlignment="1">
      <alignment horizontal="left"/>
    </xf>
    <xf numFmtId="0" fontId="9" fillId="0" borderId="10" xfId="0" applyFont="1" applyBorder="1" applyAlignment="1">
      <alignment horizontal="left" vertical="center" wrapText="1"/>
    </xf>
    <xf numFmtId="0" fontId="9" fillId="0" borderId="0" xfId="0" applyFont="1" applyBorder="1" applyAlignment="1">
      <alignment horizontal="left" vertical="center" wrapText="1"/>
    </xf>
    <xf numFmtId="0" fontId="9" fillId="0" borderId="11"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1" xfId="0" applyFont="1" applyBorder="1" applyAlignment="1">
      <alignment horizontal="center" vertical="center" wrapText="1"/>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3" fillId="2" borderId="15" xfId="0" applyFont="1" applyFill="1" applyBorder="1" applyAlignment="1">
      <alignment horizontal="center"/>
    </xf>
    <xf numFmtId="0" fontId="5" fillId="2" borderId="1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85725</xdr:colOff>
      <xdr:row>2</xdr:row>
      <xdr:rowOff>66675</xdr:rowOff>
    </xdr:to>
    <xdr:pic>
      <xdr:nvPicPr>
        <xdr:cNvPr id="1047" name="Imagen 1" descr="Rede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5430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85725</xdr:rowOff>
    </xdr:from>
    <xdr:to>
      <xdr:col>9</xdr:col>
      <xdr:colOff>704850</xdr:colOff>
      <xdr:row>21</xdr:row>
      <xdr:rowOff>133350</xdr:rowOff>
    </xdr:to>
    <xdr:cxnSp macro="">
      <xdr:nvCxnSpPr>
        <xdr:cNvPr id="3" name="Conector recto de flecha 2"/>
        <xdr:cNvCxnSpPr/>
      </xdr:nvCxnSpPr>
      <xdr:spPr>
        <a:xfrm>
          <a:off x="2352675" y="4086225"/>
          <a:ext cx="5657850"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742950</xdr:colOff>
      <xdr:row>22</xdr:row>
      <xdr:rowOff>123825</xdr:rowOff>
    </xdr:from>
    <xdr:to>
      <xdr:col>12</xdr:col>
      <xdr:colOff>161902</xdr:colOff>
      <xdr:row>23</xdr:row>
      <xdr:rowOff>104754</xdr:rowOff>
    </xdr:to>
    <xdr:pic>
      <xdr:nvPicPr>
        <xdr:cNvPr id="7" name="Imagen 6"/>
        <xdr:cNvPicPr>
          <a:picLocks noChangeAspect="1"/>
        </xdr:cNvPicPr>
      </xdr:nvPicPr>
      <xdr:blipFill>
        <a:blip xmlns:r="http://schemas.openxmlformats.org/officeDocument/2006/relationships" r:embed="rId2" cstate="print"/>
        <a:stretch>
          <a:fillRect/>
        </a:stretch>
      </xdr:blipFill>
      <xdr:spPr>
        <a:xfrm>
          <a:off x="9572625" y="4505325"/>
          <a:ext cx="180952" cy="171429"/>
        </a:xfrm>
        <a:prstGeom prst="rect">
          <a:avLst/>
        </a:prstGeom>
      </xdr:spPr>
    </xdr:pic>
    <xdr:clientData/>
  </xdr:twoCellAnchor>
  <xdr:twoCellAnchor>
    <xdr:from>
      <xdr:col>3</xdr:col>
      <xdr:colOff>9525</xdr:colOff>
      <xdr:row>45</xdr:row>
      <xdr:rowOff>95250</xdr:rowOff>
    </xdr:from>
    <xdr:to>
      <xdr:col>9</xdr:col>
      <xdr:colOff>704850</xdr:colOff>
      <xdr:row>46</xdr:row>
      <xdr:rowOff>142875</xdr:rowOff>
    </xdr:to>
    <xdr:cxnSp macro="">
      <xdr:nvCxnSpPr>
        <xdr:cNvPr id="10" name="Conector recto de flecha 9"/>
        <xdr:cNvCxnSpPr/>
      </xdr:nvCxnSpPr>
      <xdr:spPr>
        <a:xfrm>
          <a:off x="2247900" y="8886825"/>
          <a:ext cx="5762625"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742950</xdr:colOff>
      <xdr:row>47</xdr:row>
      <xdr:rowOff>123825</xdr:rowOff>
    </xdr:from>
    <xdr:ext cx="180952" cy="171429"/>
    <xdr:pic>
      <xdr:nvPicPr>
        <xdr:cNvPr id="11" name="Imagen 10"/>
        <xdr:cNvPicPr>
          <a:picLocks noChangeAspect="1"/>
        </xdr:cNvPicPr>
      </xdr:nvPicPr>
      <xdr:blipFill>
        <a:blip xmlns:r="http://schemas.openxmlformats.org/officeDocument/2006/relationships" r:embed="rId2" cstate="print"/>
        <a:stretch>
          <a:fillRect/>
        </a:stretch>
      </xdr:blipFill>
      <xdr:spPr>
        <a:xfrm>
          <a:off x="9572625" y="4514850"/>
          <a:ext cx="180952" cy="17142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85"/>
  <sheetViews>
    <sheetView tabSelected="1" topLeftCell="A8" workbookViewId="0">
      <selection activeCell="C35" sqref="C35"/>
    </sheetView>
  </sheetViews>
  <sheetFormatPr baseColWidth="10" defaultRowHeight="15" x14ac:dyDescent="0.25"/>
  <cols>
    <col min="1" max="1" width="5.5703125" customWidth="1"/>
    <col min="2" max="2" width="16.7109375" customWidth="1"/>
    <col min="3" max="3" width="11.28515625" customWidth="1"/>
    <col min="4" max="4" width="18.42578125" customWidth="1"/>
    <col min="5" max="5" width="12" bestFit="1" customWidth="1"/>
    <col min="6" max="8" width="11.85546875" bestFit="1" customWidth="1"/>
  </cols>
  <sheetData>
    <row r="3" spans="1:16" ht="19.5" customHeight="1" x14ac:dyDescent="0.25">
      <c r="A3" s="19" t="s">
        <v>22</v>
      </c>
    </row>
    <row r="4" spans="1:16" ht="18" x14ac:dyDescent="0.25">
      <c r="J4" s="58" t="s">
        <v>63</v>
      </c>
      <c r="K4" s="59"/>
      <c r="L4" s="59"/>
      <c r="M4" s="59"/>
      <c r="N4" s="59"/>
      <c r="O4" s="59"/>
      <c r="P4" s="60"/>
    </row>
    <row r="5" spans="1:16" ht="18" x14ac:dyDescent="0.25">
      <c r="E5" s="6" t="s">
        <v>7</v>
      </c>
      <c r="J5" s="61"/>
      <c r="K5" s="62"/>
      <c r="L5" s="62"/>
      <c r="M5" s="62"/>
      <c r="N5" s="62"/>
      <c r="O5" s="62"/>
      <c r="P5" s="63"/>
    </row>
    <row r="6" spans="1:16" ht="18" x14ac:dyDescent="0.25">
      <c r="E6" s="6" t="s">
        <v>8</v>
      </c>
      <c r="J6" s="64" t="s">
        <v>64</v>
      </c>
      <c r="K6" s="65"/>
      <c r="L6" s="65"/>
      <c r="M6" s="65"/>
      <c r="N6" s="65"/>
      <c r="O6" s="65"/>
      <c r="P6" s="66"/>
    </row>
    <row r="7" spans="1:16" ht="18" x14ac:dyDescent="0.25">
      <c r="E7" s="6" t="s">
        <v>17</v>
      </c>
      <c r="J7" s="64"/>
      <c r="K7" s="65"/>
      <c r="L7" s="65"/>
      <c r="M7" s="65"/>
      <c r="N7" s="65"/>
      <c r="O7" s="65"/>
      <c r="P7" s="66"/>
    </row>
    <row r="8" spans="1:16" ht="18" x14ac:dyDescent="0.25">
      <c r="D8" s="6"/>
      <c r="J8" s="64"/>
      <c r="K8" s="65"/>
      <c r="L8" s="65"/>
      <c r="M8" s="65"/>
      <c r="N8" s="65"/>
      <c r="O8" s="65"/>
      <c r="P8" s="66"/>
    </row>
    <row r="9" spans="1:16" ht="16.5" thickBot="1" x14ac:dyDescent="0.3">
      <c r="A9" s="7"/>
      <c r="B9" s="38" t="s">
        <v>59</v>
      </c>
      <c r="C9" s="38"/>
      <c r="J9" s="64"/>
      <c r="K9" s="65"/>
      <c r="L9" s="65"/>
      <c r="M9" s="65"/>
      <c r="N9" s="65"/>
      <c r="O9" s="65"/>
      <c r="P9" s="66"/>
    </row>
    <row r="10" spans="1:16" ht="16.5" thickBot="1" x14ac:dyDescent="0.3">
      <c r="A10" s="7"/>
      <c r="B10" s="99" t="s">
        <v>62</v>
      </c>
      <c r="C10" s="100"/>
      <c r="D10" s="11" t="s">
        <v>9</v>
      </c>
      <c r="E10" s="11" t="s">
        <v>10</v>
      </c>
      <c r="F10" s="11" t="s">
        <v>11</v>
      </c>
      <c r="G10" s="11" t="s">
        <v>12</v>
      </c>
      <c r="H10" s="12" t="s">
        <v>13</v>
      </c>
      <c r="J10" s="64"/>
      <c r="K10" s="65"/>
      <c r="L10" s="65"/>
      <c r="M10" s="65"/>
      <c r="N10" s="65"/>
      <c r="O10" s="65"/>
      <c r="P10" s="66"/>
    </row>
    <row r="11" spans="1:16" ht="16.5" thickBot="1" x14ac:dyDescent="0.3">
      <c r="A11" s="7"/>
      <c r="B11" s="103" t="s">
        <v>71</v>
      </c>
      <c r="C11" s="104"/>
      <c r="D11" s="43">
        <f>DATOS!B6</f>
        <v>32611.43</v>
      </c>
      <c r="E11" s="43">
        <f>DATOS!C6</f>
        <v>31002.880000000001</v>
      </c>
      <c r="F11" s="43">
        <f>DATOS!D6</f>
        <v>29932.07</v>
      </c>
      <c r="G11" s="43">
        <f>DATOS!E6</f>
        <v>28869.69</v>
      </c>
      <c r="H11" s="43">
        <f>DATOS!F6</f>
        <v>28497.95</v>
      </c>
      <c r="J11" s="64"/>
      <c r="K11" s="65"/>
      <c r="L11" s="65"/>
      <c r="M11" s="65"/>
      <c r="N11" s="65"/>
      <c r="O11" s="65"/>
      <c r="P11" s="66"/>
    </row>
    <row r="12" spans="1:16" ht="15.75" customHeight="1" thickBot="1" x14ac:dyDescent="0.3">
      <c r="B12" s="96" t="s">
        <v>72</v>
      </c>
      <c r="C12" s="97"/>
      <c r="D12" s="52">
        <f>DATOS!B7</f>
        <v>34029.31</v>
      </c>
      <c r="E12" s="43">
        <v>32350.83</v>
      </c>
      <c r="F12" s="43">
        <f>DATOS!D7</f>
        <v>31233.46</v>
      </c>
      <c r="G12" s="43">
        <f>DATOS!E7</f>
        <v>30124.89</v>
      </c>
      <c r="H12" s="43">
        <f>DATOS!F7</f>
        <v>29736.99</v>
      </c>
      <c r="J12" s="64"/>
      <c r="K12" s="65"/>
      <c r="L12" s="65"/>
      <c r="M12" s="65"/>
      <c r="N12" s="65"/>
      <c r="O12" s="65"/>
      <c r="P12" s="66"/>
    </row>
    <row r="13" spans="1:16" x14ac:dyDescent="0.25">
      <c r="J13" s="64"/>
      <c r="K13" s="65"/>
      <c r="L13" s="65"/>
      <c r="M13" s="65"/>
      <c r="N13" s="65"/>
      <c r="O13" s="65"/>
      <c r="P13" s="66"/>
    </row>
    <row r="14" spans="1:16" ht="16.5" thickBot="1" x14ac:dyDescent="0.3">
      <c r="B14" s="105" t="s">
        <v>60</v>
      </c>
      <c r="C14" s="105"/>
      <c r="D14" s="105"/>
      <c r="J14" s="64"/>
      <c r="K14" s="65"/>
      <c r="L14" s="65"/>
      <c r="M14" s="65"/>
      <c r="N14" s="65"/>
      <c r="O14" s="65"/>
      <c r="P14" s="66"/>
    </row>
    <row r="15" spans="1:16" ht="16.5" thickBot="1" x14ac:dyDescent="0.3">
      <c r="B15" s="101" t="s">
        <v>61</v>
      </c>
      <c r="C15" s="102"/>
      <c r="D15" s="11" t="s">
        <v>9</v>
      </c>
      <c r="E15" s="11" t="s">
        <v>10</v>
      </c>
      <c r="F15" s="11" t="s">
        <v>11</v>
      </c>
      <c r="G15" s="11" t="s">
        <v>12</v>
      </c>
      <c r="H15" s="12" t="s">
        <v>13</v>
      </c>
      <c r="J15" s="64"/>
      <c r="K15" s="65"/>
      <c r="L15" s="65"/>
      <c r="M15" s="65"/>
      <c r="N15" s="65"/>
      <c r="O15" s="65"/>
      <c r="P15" s="66"/>
    </row>
    <row r="16" spans="1:16" ht="15.75" thickBot="1" x14ac:dyDescent="0.3">
      <c r="B16" s="103" t="s">
        <v>71</v>
      </c>
      <c r="C16" s="104"/>
      <c r="D16" s="51">
        <f>DATOS!B12</f>
        <v>802.38</v>
      </c>
      <c r="E16" s="51">
        <f>DATOS!C12</f>
        <v>792.23</v>
      </c>
      <c r="F16" s="51">
        <f>DATOS!D12</f>
        <v>788.16</v>
      </c>
      <c r="G16" s="51">
        <f>DATOS!E12</f>
        <v>775.97</v>
      </c>
      <c r="H16" s="51">
        <f>DATOS!F12</f>
        <v>759.72</v>
      </c>
      <c r="J16" s="64"/>
      <c r="K16" s="65"/>
      <c r="L16" s="65"/>
      <c r="M16" s="65"/>
      <c r="N16" s="65"/>
      <c r="O16" s="65"/>
      <c r="P16" s="66"/>
    </row>
    <row r="17" spans="1:16" ht="15.75" customHeight="1" thickBot="1" x14ac:dyDescent="0.3">
      <c r="B17" s="96" t="s">
        <v>72</v>
      </c>
      <c r="C17" s="97"/>
      <c r="D17" s="51">
        <f>DATOS!B13</f>
        <v>837.27</v>
      </c>
      <c r="E17" s="51">
        <f>DATOS!C13</f>
        <v>826.68</v>
      </c>
      <c r="F17" s="51">
        <f>DATOS!D13</f>
        <v>822.43</v>
      </c>
      <c r="G17" s="51">
        <f>DATOS!E13</f>
        <v>809.71</v>
      </c>
      <c r="H17" s="51">
        <f>DATOS!F13</f>
        <v>792.75</v>
      </c>
      <c r="J17" s="64"/>
      <c r="K17" s="65"/>
      <c r="L17" s="65"/>
      <c r="M17" s="65"/>
      <c r="N17" s="65"/>
      <c r="O17" s="65"/>
      <c r="P17" s="66"/>
    </row>
    <row r="18" spans="1:16" x14ac:dyDescent="0.25">
      <c r="J18" s="64"/>
      <c r="K18" s="65"/>
      <c r="L18" s="65"/>
      <c r="M18" s="65"/>
      <c r="N18" s="65"/>
      <c r="O18" s="65"/>
      <c r="P18" s="66"/>
    </row>
    <row r="19" spans="1:16" ht="15.75" hidden="1" customHeight="1" x14ac:dyDescent="0.25">
      <c r="A19" s="7">
        <v>46.5</v>
      </c>
      <c r="B19" s="7" t="s">
        <v>0</v>
      </c>
      <c r="J19" s="64"/>
      <c r="K19" s="65"/>
      <c r="L19" s="65"/>
      <c r="M19" s="65"/>
      <c r="N19" s="65"/>
      <c r="O19" s="65"/>
      <c r="P19" s="66"/>
    </row>
    <row r="20" spans="1:16" ht="15.75" x14ac:dyDescent="0.25">
      <c r="A20" s="95"/>
      <c r="B20" s="95"/>
      <c r="C20" s="77" t="s">
        <v>65</v>
      </c>
      <c r="D20" s="77"/>
      <c r="E20" s="77"/>
      <c r="F20" s="77"/>
      <c r="G20" s="77"/>
      <c r="J20" s="67"/>
      <c r="K20" s="68"/>
      <c r="L20" s="68"/>
      <c r="M20" s="68"/>
      <c r="N20" s="68"/>
      <c r="O20" s="68"/>
      <c r="P20" s="69"/>
    </row>
    <row r="21" spans="1:16" ht="15.75" thickBot="1" x14ac:dyDescent="0.3">
      <c r="A21" s="98" t="s">
        <v>72</v>
      </c>
      <c r="B21" s="98"/>
      <c r="C21" s="98"/>
    </row>
    <row r="22" spans="1:16" x14ac:dyDescent="0.25">
      <c r="A22" s="72" t="s">
        <v>1</v>
      </c>
      <c r="B22" s="72"/>
      <c r="C22" s="8">
        <v>46.5</v>
      </c>
      <c r="D22" s="9">
        <f>IF(A21=B11,D11/A19*C22,IF(A21=B12,D12/A19*C22,IF(A21=#REF!,#REF!/A19*C22,IF(A21=#REF!,#REF!/A19*C22,0))))</f>
        <v>34029.31</v>
      </c>
      <c r="E22" s="9">
        <f>IF($A$21=$B11,E11/$A$19*$C$22,IF($A$21=$B12,E12/$A$19*$C$22,IF($A$21=#REF!,#REF!/$A$19*$C$22,IF($A$21=#REF!,#REF!/$A$19*$C$22,0))))</f>
        <v>32350.83</v>
      </c>
      <c r="F22" s="9">
        <f>IF($A$21=$B11,F11/$A$19*$C$22,IF($A$21=$B12,F12/$A$19*$C$22,IF($A$21=#REF!,#REF!/$A$19*$C$22,IF($A$21=#REF!,#REF!/$A$19*$C$22,0))))</f>
        <v>31233.46</v>
      </c>
      <c r="G22" s="9">
        <f>IF($A$21=$B11,G11/$A$19*$C$22,IF($A$21=$B12,G12/$A$19*$C$22,IF($A$21=#REF!,#REF!/$A$19*$C$22,IF($A$21=#REF!,#REF!/$A$19*$C$22,0))))</f>
        <v>30124.89</v>
      </c>
      <c r="H22" s="9">
        <f>IF($A$21=$B11,H11/$A$19*$C$22,IF($A$21=$B12,H12/$A$19*$C$22,IF($A$21=#REF!,#REF!/$A$19*$C$22,IF($A$21=#REF!,#REF!/$A$19*$C$22,0))))</f>
        <v>29736.989999999998</v>
      </c>
      <c r="J22" s="1"/>
      <c r="K22" s="78" t="s">
        <v>66</v>
      </c>
      <c r="L22" s="79"/>
      <c r="M22" s="79"/>
      <c r="N22" s="79"/>
      <c r="O22" s="80"/>
    </row>
    <row r="23" spans="1:16" x14ac:dyDescent="0.25">
      <c r="A23" s="72" t="s">
        <v>4</v>
      </c>
      <c r="B23" s="72"/>
      <c r="C23" s="8">
        <v>0</v>
      </c>
      <c r="D23" s="9">
        <f>LOOKUP(C23,Antiguedad!$A$3:$A$94,Antiguedad!$B$3:$B$94)*D22/100</f>
        <v>0</v>
      </c>
      <c r="E23" s="9">
        <f>LOOKUP(C23,Antiguedad!$A$3:$A$94,Antiguedad!$B$3:$B$94)*E22/100</f>
        <v>0</v>
      </c>
      <c r="F23" s="9">
        <f>LOOKUP(C23,Antiguedad!$A$3:$A$94,Antiguedad!$B$3:$B$94)*F22/100</f>
        <v>0</v>
      </c>
      <c r="G23" s="9">
        <f>LOOKUP(C23,Antiguedad!$A$3:$A$94,Antiguedad!$B$3:$B$94)*G22/100</f>
        <v>0</v>
      </c>
      <c r="H23" s="9">
        <f>LOOKUP(C23,Antiguedad!$A$3:$A$94,Antiguedad!$B$3:$B$94)*H22/100</f>
        <v>0</v>
      </c>
      <c r="K23" s="81"/>
      <c r="L23" s="82"/>
      <c r="M23" s="82"/>
      <c r="N23" s="82"/>
      <c r="O23" s="83"/>
    </row>
    <row r="24" spans="1:16" ht="15.75" thickBot="1" x14ac:dyDescent="0.3">
      <c r="A24" s="72" t="s">
        <v>57</v>
      </c>
      <c r="B24" s="72"/>
      <c r="C24" s="8">
        <v>0</v>
      </c>
      <c r="D24" s="9">
        <f>IF(C24=0,0,D22*10%)</f>
        <v>0</v>
      </c>
      <c r="E24" s="9">
        <f>IF(C24=0,0,E22*10%)</f>
        <v>0</v>
      </c>
      <c r="F24" s="9">
        <f>IF(C24=0,0,F22*10%)</f>
        <v>0</v>
      </c>
      <c r="G24" s="9">
        <f>IF(C24=0,0,G22*10%)</f>
        <v>0</v>
      </c>
      <c r="H24" s="9">
        <f>IF(C24=0,0,H22*10%)</f>
        <v>0</v>
      </c>
      <c r="K24" s="84"/>
      <c r="L24" s="85"/>
      <c r="M24" s="85"/>
      <c r="N24" s="85"/>
      <c r="O24" s="86"/>
    </row>
    <row r="25" spans="1:16" x14ac:dyDescent="0.25">
      <c r="A25" s="72" t="s">
        <v>58</v>
      </c>
      <c r="B25" s="72"/>
      <c r="C25" s="8">
        <v>0</v>
      </c>
      <c r="D25" s="9">
        <f>IF(C25=0,0,D22*6%)</f>
        <v>0</v>
      </c>
      <c r="E25" s="9">
        <f>IF(C25=0,0,E22*6%)</f>
        <v>0</v>
      </c>
      <c r="F25" s="9">
        <f>IF(C25=0,0,F22*6%)</f>
        <v>0</v>
      </c>
      <c r="G25" s="9">
        <f>IF(C25=0,0,G22*6%)</f>
        <v>0</v>
      </c>
      <c r="H25" s="9">
        <f>IF(C25=0,0,H22*6%)</f>
        <v>0</v>
      </c>
    </row>
    <row r="26" spans="1:16" x14ac:dyDescent="0.25">
      <c r="A26" s="73" t="s">
        <v>55</v>
      </c>
      <c r="B26" s="74"/>
      <c r="C26" s="13">
        <v>0</v>
      </c>
      <c r="D26" s="9">
        <f>IF($C$26=0,0,D22*5%)</f>
        <v>0</v>
      </c>
      <c r="E26" s="9">
        <f>IF($C$26=0,0,E22*5%)</f>
        <v>0</v>
      </c>
      <c r="F26" s="9">
        <f>IF($C$26=0,0,F22*5%)</f>
        <v>0</v>
      </c>
      <c r="G26" s="9">
        <f>IF($C$26=0,0,G22*5%)</f>
        <v>0</v>
      </c>
      <c r="H26" s="9">
        <f>IF($C$26=0,0,H22*5%)</f>
        <v>0</v>
      </c>
    </row>
    <row r="27" spans="1:16" x14ac:dyDescent="0.25">
      <c r="A27" s="72" t="s">
        <v>5</v>
      </c>
      <c r="B27" s="72"/>
      <c r="C27" s="8">
        <v>0</v>
      </c>
      <c r="D27" s="9">
        <f>IF($C$27=0,0,D22*5%)</f>
        <v>0</v>
      </c>
      <c r="E27" s="9">
        <f>IF($C$27=0,0,E22*5%)</f>
        <v>0</v>
      </c>
      <c r="F27" s="9">
        <f>IF($C$27=0,0,F22*5%)</f>
        <v>0</v>
      </c>
      <c r="G27" s="9">
        <f>IF($C$27=0,0,G22*5%)</f>
        <v>0</v>
      </c>
      <c r="H27" s="9">
        <f>IF($C$27=0,0,H22*5%)</f>
        <v>0</v>
      </c>
    </row>
    <row r="28" spans="1:16" x14ac:dyDescent="0.25">
      <c r="A28" s="73" t="s">
        <v>56</v>
      </c>
      <c r="B28" s="74"/>
      <c r="C28" s="13">
        <v>0</v>
      </c>
      <c r="D28" s="9">
        <f>IF($C$28=0,0,D22*4%)</f>
        <v>0</v>
      </c>
      <c r="E28" s="9">
        <f>IF($C$28=0,0,E22*4%)</f>
        <v>0</v>
      </c>
      <c r="F28" s="9">
        <f>IF($C$28=0,0,F22*4%)</f>
        <v>0</v>
      </c>
      <c r="G28" s="9">
        <f>IF($C$28=0,0,G22*4%)</f>
        <v>0</v>
      </c>
      <c r="H28" s="9">
        <f>IF($C$28=0,0,H22*4%)</f>
        <v>0</v>
      </c>
    </row>
    <row r="29" spans="1:16" x14ac:dyDescent="0.25">
      <c r="A29" s="72" t="s">
        <v>2</v>
      </c>
      <c r="B29" s="72"/>
      <c r="C29" s="8">
        <v>0</v>
      </c>
      <c r="D29" s="9">
        <f>IF(C29=0,0,D22*15%)</f>
        <v>0</v>
      </c>
      <c r="E29" s="9">
        <f>IF(C29=0,0,E22*15%)</f>
        <v>0</v>
      </c>
      <c r="F29" s="9">
        <f>IF(C29=0,0,F22*15%)</f>
        <v>0</v>
      </c>
      <c r="G29" s="9">
        <f>IF(C29=0,0,G22*15%)</f>
        <v>0</v>
      </c>
      <c r="H29" s="9">
        <f>IF(C29=0,0,H22*15%)</f>
        <v>0</v>
      </c>
    </row>
    <row r="30" spans="1:16" x14ac:dyDescent="0.25">
      <c r="A30" s="73"/>
      <c r="B30" s="74"/>
      <c r="C30" s="39"/>
      <c r="D30" s="9"/>
      <c r="E30" s="9"/>
      <c r="F30" s="9"/>
      <c r="G30" s="9"/>
      <c r="H30" s="9"/>
    </row>
    <row r="31" spans="1:16" x14ac:dyDescent="0.25">
      <c r="A31" s="72" t="s">
        <v>14</v>
      </c>
      <c r="B31" s="72"/>
      <c r="C31" s="10"/>
      <c r="D31" s="9">
        <f>SUM(D22:D30)</f>
        <v>34029.31</v>
      </c>
      <c r="E31" s="9">
        <f>SUM(E22:E30)</f>
        <v>32350.83</v>
      </c>
      <c r="F31" s="9">
        <f>SUM(F22:F30)</f>
        <v>31233.46</v>
      </c>
      <c r="G31" s="9">
        <f>SUM(G22:G30)</f>
        <v>30124.89</v>
      </c>
      <c r="H31" s="9">
        <f>SUM(H22:H30)</f>
        <v>29736.989999999998</v>
      </c>
    </row>
    <row r="33" spans="1:15" x14ac:dyDescent="0.25">
      <c r="A33" s="72" t="s">
        <v>25</v>
      </c>
      <c r="B33" s="72"/>
      <c r="C33" s="33">
        <v>0.17</v>
      </c>
      <c r="D33" s="9">
        <f>D31*$C$33</f>
        <v>5784.9826999999996</v>
      </c>
      <c r="E33" s="9">
        <f>E31*$C$33</f>
        <v>5499.6411000000007</v>
      </c>
      <c r="F33" s="9">
        <f>F31*$C$33</f>
        <v>5309.6882000000005</v>
      </c>
      <c r="G33" s="9">
        <f>G31*$C$33</f>
        <v>5121.2313000000004</v>
      </c>
      <c r="H33" s="9">
        <f>H31*$C$33</f>
        <v>5055.2883000000002</v>
      </c>
    </row>
    <row r="34" spans="1:15" x14ac:dyDescent="0.25">
      <c r="A34" s="73" t="s">
        <v>26</v>
      </c>
      <c r="B34" s="74"/>
      <c r="C34" s="34">
        <v>0</v>
      </c>
      <c r="D34" s="9">
        <f>D31*$C$34</f>
        <v>0</v>
      </c>
      <c r="E34" s="9">
        <f>E31*$C$34</f>
        <v>0</v>
      </c>
      <c r="F34" s="9">
        <f>F31*$C$34</f>
        <v>0</v>
      </c>
      <c r="G34" s="9">
        <f>G31*$C$34</f>
        <v>0</v>
      </c>
      <c r="H34" s="9">
        <f>H31*$C$34</f>
        <v>0</v>
      </c>
    </row>
    <row r="35" spans="1:15" x14ac:dyDescent="0.25">
      <c r="A35" s="73"/>
      <c r="B35" s="74"/>
      <c r="C35" s="23"/>
      <c r="D35" s="9"/>
      <c r="E35" s="9"/>
      <c r="F35" s="9"/>
      <c r="G35" s="9"/>
      <c r="H35" s="9"/>
    </row>
    <row r="36" spans="1:15" x14ac:dyDescent="0.25">
      <c r="A36" s="72" t="s">
        <v>15</v>
      </c>
      <c r="B36" s="72"/>
      <c r="D36" s="9">
        <f>D31-D33-D34+D35</f>
        <v>28244.327299999997</v>
      </c>
      <c r="E36" s="9">
        <f>E31-E33-E34+E35</f>
        <v>26851.188900000001</v>
      </c>
      <c r="F36" s="9">
        <f>F31-F33-F34+F35</f>
        <v>25923.771799999999</v>
      </c>
      <c r="G36" s="9">
        <f>G31-G33-G34+G35</f>
        <v>25003.6587</v>
      </c>
      <c r="H36" s="9">
        <f>H31-H33-H34+H35</f>
        <v>24681.701699999998</v>
      </c>
    </row>
    <row r="37" spans="1:15" x14ac:dyDescent="0.25">
      <c r="A37" s="21"/>
      <c r="B37" s="21"/>
      <c r="D37" s="22"/>
      <c r="E37" s="22"/>
      <c r="F37" s="22"/>
      <c r="G37" s="22"/>
      <c r="H37" s="22"/>
    </row>
    <row r="38" spans="1:15" x14ac:dyDescent="0.25">
      <c r="D38" s="1"/>
      <c r="E38" s="1"/>
      <c r="F38" s="1"/>
      <c r="G38" s="1"/>
      <c r="H38" s="1"/>
    </row>
    <row r="39" spans="1:15" x14ac:dyDescent="0.25">
      <c r="A39" s="72" t="s">
        <v>23</v>
      </c>
      <c r="B39" s="72"/>
      <c r="C39" s="35">
        <v>8.4000000000000005E-2</v>
      </c>
      <c r="D39" s="9">
        <f>D31*$C$39</f>
        <v>2858.4620399999999</v>
      </c>
      <c r="E39" s="9">
        <f>E31*$C$39</f>
        <v>2717.4697200000005</v>
      </c>
      <c r="F39" s="9">
        <f>F31*$C$39</f>
        <v>2623.6106399999999</v>
      </c>
      <c r="G39" s="9">
        <f>G31*$C$39</f>
        <v>2530.4907600000001</v>
      </c>
      <c r="H39" s="9">
        <f>H31*$C$39</f>
        <v>2497.9071600000002</v>
      </c>
    </row>
    <row r="40" spans="1:15" x14ac:dyDescent="0.25">
      <c r="A40" s="72" t="s">
        <v>24</v>
      </c>
      <c r="B40" s="72"/>
      <c r="C40" s="35">
        <v>0.06</v>
      </c>
      <c r="D40" s="9">
        <f>D31*$C$40</f>
        <v>2041.7585999999999</v>
      </c>
      <c r="E40" s="9">
        <f>E31*$C$40</f>
        <v>1941.0498</v>
      </c>
      <c r="F40" s="9">
        <f>F31*$C$40</f>
        <v>1874.0075999999999</v>
      </c>
      <c r="G40" s="9">
        <f>G31*$C$40</f>
        <v>1807.4933999999998</v>
      </c>
      <c r="H40" s="9">
        <f>H31*$C$40</f>
        <v>1784.2193999999997</v>
      </c>
    </row>
    <row r="41" spans="1:15" x14ac:dyDescent="0.25">
      <c r="C41" s="36"/>
      <c r="D41" s="1"/>
      <c r="E41" s="1"/>
      <c r="F41" s="1"/>
      <c r="G41" s="1"/>
      <c r="H41" s="1"/>
    </row>
    <row r="42" spans="1:15" x14ac:dyDescent="0.25">
      <c r="A42" s="72" t="s">
        <v>27</v>
      </c>
      <c r="B42" s="72"/>
      <c r="C42" s="33">
        <v>0</v>
      </c>
      <c r="D42" s="9">
        <f>D31*$C$42</f>
        <v>0</v>
      </c>
      <c r="E42" s="9">
        <f>E31*$C$42</f>
        <v>0</v>
      </c>
      <c r="F42" s="9">
        <f>F31*$C$42</f>
        <v>0</v>
      </c>
      <c r="G42" s="9">
        <f>G31*$C$42</f>
        <v>0</v>
      </c>
      <c r="H42" s="9">
        <f>H31*$C$42</f>
        <v>0</v>
      </c>
      <c r="I42" s="95"/>
      <c r="J42" s="95"/>
      <c r="K42" s="95"/>
      <c r="L42" s="95"/>
    </row>
    <row r="45" spans="1:15" ht="15.75" x14ac:dyDescent="0.25">
      <c r="A45" s="95"/>
      <c r="B45" s="95"/>
      <c r="C45" s="77" t="s">
        <v>21</v>
      </c>
      <c r="D45" s="77"/>
      <c r="E45" s="77"/>
      <c r="F45" s="77"/>
      <c r="G45" s="77"/>
    </row>
    <row r="46" spans="1:15" ht="15.75" thickBot="1" x14ac:dyDescent="0.3">
      <c r="A46" s="98" t="s">
        <v>72</v>
      </c>
      <c r="B46" s="98"/>
      <c r="C46" s="98"/>
    </row>
    <row r="47" spans="1:15" x14ac:dyDescent="0.25">
      <c r="A47" s="72" t="s">
        <v>1</v>
      </c>
      <c r="B47" s="72"/>
      <c r="C47" s="8">
        <v>1</v>
      </c>
      <c r="D47" s="9">
        <f>IF($A$46=$B$16,D16*$C$47,IF($A$46=$B$17,D17*$C$47,IF($A$46=#REF!,#REF!*$C$47,IF($A$46=#REF!,#REF!*$C$47,0))))</f>
        <v>837.27</v>
      </c>
      <c r="E47" s="9">
        <f>IF($A$46=$B$16,E16*$C$47,IF($A$46=$B$17,E17*$C$47,IF($A$46=#REF!,#REF!*$C$47,IF($A$46=#REF!,#REF!*$C$47,0))))</f>
        <v>826.68</v>
      </c>
      <c r="F47" s="9">
        <f>IF($A$46=$B$16,F16*$C$47,IF($A$46=$B$17,F17*$C$47,IF($A$46=#REF!,#REF!*$C$47,IF($A$46=#REF!,#REF!*$C$47,0))))</f>
        <v>822.43</v>
      </c>
      <c r="G47" s="9">
        <f>IF($A$46=$B$16,G16*$C$47,IF($A$46=$B$17,G17*$C$47,IF($A$46=#REF!,#REF!*$C$47,IF($A$46=#REF!,#REF!*$C$47,0))))</f>
        <v>809.71</v>
      </c>
      <c r="H47" s="9">
        <f>IF($A$46=$B$16,H16*$C$47,IF($A$46=$B$17,H17*$C$47,IF($A$46=#REF!,#REF!*$C$47,IF($A$46=#REF!,#REF!*$C$47,0))))</f>
        <v>792.75</v>
      </c>
      <c r="K47" s="78" t="s">
        <v>66</v>
      </c>
      <c r="L47" s="79"/>
      <c r="M47" s="79"/>
      <c r="N47" s="79"/>
      <c r="O47" s="80"/>
    </row>
    <row r="48" spans="1:15" x14ac:dyDescent="0.25">
      <c r="A48" s="72" t="s">
        <v>4</v>
      </c>
      <c r="B48" s="72"/>
      <c r="C48" s="8">
        <v>0</v>
      </c>
      <c r="D48" s="9">
        <f>LOOKUP(C48,Antiguedad!$A$3:$A$94,Antiguedad!$B$3:$B$94)*D47/100</f>
        <v>0</v>
      </c>
      <c r="E48" s="9">
        <f>LOOKUP(C48,Antiguedad!$A$3:$A$94,Antiguedad!$B$3:$B$94)*E47/100</f>
        <v>0</v>
      </c>
      <c r="F48" s="9">
        <f>LOOKUP(C48,Antiguedad!$A$3:$A$94,Antiguedad!$B$3:$B$94)*F47/100</f>
        <v>0</v>
      </c>
      <c r="G48" s="9">
        <f>LOOKUP(C48,Antiguedad!$A$3:$A$94,Antiguedad!$B$3:$B$94)*G47/100</f>
        <v>0</v>
      </c>
      <c r="H48" s="9">
        <f>LOOKUP(C48,Antiguedad!$A$3:$A$94,Antiguedad!$B$3:$B$94)*H47/100</f>
        <v>0</v>
      </c>
      <c r="K48" s="81"/>
      <c r="L48" s="82"/>
      <c r="M48" s="82"/>
      <c r="N48" s="82"/>
      <c r="O48" s="83"/>
    </row>
    <row r="49" spans="1:15" ht="15.75" thickBot="1" x14ac:dyDescent="0.3">
      <c r="A49" s="72" t="s">
        <v>57</v>
      </c>
      <c r="B49" s="72"/>
      <c r="C49" s="8">
        <v>0</v>
      </c>
      <c r="D49" s="9">
        <f>IF(C49=0,0,D47*10%)</f>
        <v>0</v>
      </c>
      <c r="E49" s="9">
        <f>IF(C49=0,0,E47*10%)</f>
        <v>0</v>
      </c>
      <c r="F49" s="9">
        <f>IF(C49=0,0,F47*10%)</f>
        <v>0</v>
      </c>
      <c r="G49" s="9">
        <f>IF(C49=0,0,G47*10%)</f>
        <v>0</v>
      </c>
      <c r="H49" s="9">
        <f>IF(C49=0,0,H47*10%)</f>
        <v>0</v>
      </c>
      <c r="K49" s="84"/>
      <c r="L49" s="85"/>
      <c r="M49" s="85"/>
      <c r="N49" s="85"/>
      <c r="O49" s="86"/>
    </row>
    <row r="50" spans="1:15" x14ac:dyDescent="0.25">
      <c r="A50" s="72" t="s">
        <v>58</v>
      </c>
      <c r="B50" s="72"/>
      <c r="C50" s="8">
        <v>0</v>
      </c>
      <c r="D50" s="9">
        <f>IF(C50=0,0,D47*6%)</f>
        <v>0</v>
      </c>
      <c r="E50" s="9">
        <f>IF(C50=0,0,E47*6%)</f>
        <v>0</v>
      </c>
      <c r="F50" s="9">
        <f>IF(C50=0,0,F47*6%)</f>
        <v>0</v>
      </c>
      <c r="G50" s="9">
        <f>IF(C50=0,0,G47*6%)</f>
        <v>0</v>
      </c>
      <c r="H50" s="9">
        <f>IF(C50=0,0,H47*6%)</f>
        <v>0</v>
      </c>
    </row>
    <row r="51" spans="1:15" x14ac:dyDescent="0.25">
      <c r="A51" s="73" t="s">
        <v>55</v>
      </c>
      <c r="B51" s="74"/>
      <c r="C51" s="8">
        <v>0</v>
      </c>
      <c r="D51" s="9">
        <f>IF($C$51=0,0,D47*5%)</f>
        <v>0</v>
      </c>
      <c r="E51" s="9">
        <f>IF($C$51=0,0,E47*5%)</f>
        <v>0</v>
      </c>
      <c r="F51" s="9">
        <f>IF($C$51=0,0,F47*5%)</f>
        <v>0</v>
      </c>
      <c r="G51" s="9">
        <f>IF($C$51=0,0,G47*5%)</f>
        <v>0</v>
      </c>
      <c r="H51" s="9">
        <f>IF($C$51=0,0,H47*5%)</f>
        <v>0</v>
      </c>
    </row>
    <row r="52" spans="1:15" x14ac:dyDescent="0.25">
      <c r="A52" s="72" t="s">
        <v>5</v>
      </c>
      <c r="B52" s="72"/>
      <c r="C52" s="8">
        <v>0</v>
      </c>
      <c r="D52" s="9">
        <f>IF($C$52=0,0,D47*5%)</f>
        <v>0</v>
      </c>
      <c r="E52" s="9">
        <f>IF($C$52=0,0,E47*5%)</f>
        <v>0</v>
      </c>
      <c r="F52" s="9">
        <f>IF($C$52=0,0,F47*5%)</f>
        <v>0</v>
      </c>
      <c r="G52" s="9">
        <f>IF($C$52=0,0,G47*5%)</f>
        <v>0</v>
      </c>
      <c r="H52" s="9">
        <f>IF($C$52=0,0,H47*5%)</f>
        <v>0</v>
      </c>
    </row>
    <row r="53" spans="1:15" x14ac:dyDescent="0.25">
      <c r="A53" s="73" t="s">
        <v>56</v>
      </c>
      <c r="B53" s="74"/>
      <c r="C53" s="13">
        <v>0</v>
      </c>
      <c r="D53" s="9">
        <f>IF($C$53=0,0,D47*4%)</f>
        <v>0</v>
      </c>
      <c r="E53" s="9">
        <f>IF($C$53=0,0,E47*4%)</f>
        <v>0</v>
      </c>
      <c r="F53" s="9">
        <f>IF($C$53=0,0,F47*4%)</f>
        <v>0</v>
      </c>
      <c r="G53" s="9">
        <f>IF($C$53=0,0,G47*4%)</f>
        <v>0</v>
      </c>
      <c r="H53" s="9">
        <f>IF($C$53=0,0,H47*4%)</f>
        <v>0</v>
      </c>
    </row>
    <row r="54" spans="1:15" x14ac:dyDescent="0.25">
      <c r="A54" s="72" t="s">
        <v>2</v>
      </c>
      <c r="B54" s="72"/>
      <c r="C54" s="13">
        <v>0</v>
      </c>
      <c r="D54" s="9">
        <f>IF(C54=0,0,D47*15%)</f>
        <v>0</v>
      </c>
      <c r="E54" s="9">
        <f>IF(C54=0,0,E47*15%)</f>
        <v>0</v>
      </c>
      <c r="F54" s="9">
        <f>IF(C54=0,0,F47*15%)</f>
        <v>0</v>
      </c>
      <c r="G54" s="9">
        <f>IF(C54=0,0,G47*15%)</f>
        <v>0</v>
      </c>
      <c r="H54" s="9">
        <f>IF(C54=0,0,H47*15%)</f>
        <v>0</v>
      </c>
    </row>
    <row r="55" spans="1:15" x14ac:dyDescent="0.25">
      <c r="A55" s="73" t="s">
        <v>14</v>
      </c>
      <c r="B55" s="74"/>
      <c r="C55" s="10"/>
      <c r="D55" s="9">
        <f>SUM(D47:D54)</f>
        <v>837.27</v>
      </c>
      <c r="E55" s="9">
        <f>SUM(E47:E54)</f>
        <v>826.68</v>
      </c>
      <c r="F55" s="9">
        <f>SUM(F47:F54)</f>
        <v>822.43</v>
      </c>
      <c r="G55" s="9">
        <f>SUM(G47:G54)</f>
        <v>809.71</v>
      </c>
      <c r="H55" s="9">
        <f>SUM(H47:H54)</f>
        <v>792.75</v>
      </c>
    </row>
    <row r="56" spans="1:15" x14ac:dyDescent="0.25">
      <c r="A56" s="21"/>
      <c r="B56" s="21"/>
      <c r="C56" s="24"/>
      <c r="D56" s="22"/>
      <c r="E56" s="22"/>
      <c r="F56" s="22"/>
      <c r="G56" s="22"/>
      <c r="H56" s="22"/>
    </row>
    <row r="57" spans="1:15" x14ac:dyDescent="0.25">
      <c r="A57" s="72" t="s">
        <v>25</v>
      </c>
      <c r="B57" s="72"/>
      <c r="C57" s="33">
        <v>0.17</v>
      </c>
      <c r="D57" s="9">
        <f>D55*$C$57</f>
        <v>142.33590000000001</v>
      </c>
      <c r="E57" s="9">
        <f>E55*$C$57</f>
        <v>140.53559999999999</v>
      </c>
      <c r="F57" s="9">
        <f>F55*$C$57</f>
        <v>139.81309999999999</v>
      </c>
      <c r="G57" s="9">
        <f>G55*$C$57</f>
        <v>137.65070000000003</v>
      </c>
      <c r="H57" s="9">
        <f>H55*$C$57</f>
        <v>134.76750000000001</v>
      </c>
    </row>
    <row r="58" spans="1:15" x14ac:dyDescent="0.25">
      <c r="A58" s="73" t="s">
        <v>26</v>
      </c>
      <c r="B58" s="74"/>
      <c r="C58" s="34">
        <v>0.01</v>
      </c>
      <c r="D58" s="9">
        <f>D55*$C$58</f>
        <v>8.3727</v>
      </c>
      <c r="E58" s="9">
        <f>E55*$C$58</f>
        <v>8.2667999999999999</v>
      </c>
      <c r="F58" s="9">
        <f>F55*$C$58</f>
        <v>8.2242999999999995</v>
      </c>
      <c r="G58" s="9">
        <f>G55*$C$58</f>
        <v>8.0971000000000011</v>
      </c>
      <c r="H58" s="9">
        <f>H55*$C$58</f>
        <v>7.9275000000000002</v>
      </c>
    </row>
    <row r="59" spans="1:15" x14ac:dyDescent="0.25">
      <c r="A59" s="73"/>
      <c r="B59" s="74"/>
      <c r="C59" s="37"/>
      <c r="D59" s="9"/>
      <c r="E59" s="9"/>
      <c r="F59" s="9"/>
      <c r="G59" s="9"/>
      <c r="H59" s="9"/>
    </row>
    <row r="60" spans="1:15" x14ac:dyDescent="0.25">
      <c r="A60" s="72" t="s">
        <v>15</v>
      </c>
      <c r="B60" s="72"/>
      <c r="C60" s="14"/>
      <c r="D60" s="9">
        <f>D55-D57-D58+D59</f>
        <v>686.56139999999994</v>
      </c>
      <c r="E60" s="9">
        <f>E55-E57-E58+E59</f>
        <v>677.87759999999992</v>
      </c>
      <c r="F60" s="9">
        <f>F55-F57-F58+F59</f>
        <v>674.39260000000002</v>
      </c>
      <c r="G60" s="9">
        <f>G55-G57-G58+G59</f>
        <v>663.96220000000005</v>
      </c>
      <c r="H60" s="9">
        <f>H55-H57-H58+H59</f>
        <v>650.05499999999995</v>
      </c>
    </row>
    <row r="61" spans="1:15" x14ac:dyDescent="0.25">
      <c r="A61" s="21"/>
      <c r="B61" s="21"/>
      <c r="C61" s="14"/>
      <c r="D61" s="22"/>
      <c r="E61" s="22"/>
      <c r="F61" s="22"/>
      <c r="G61" s="22"/>
      <c r="H61" s="22"/>
    </row>
    <row r="62" spans="1:15" x14ac:dyDescent="0.25">
      <c r="C62" s="14"/>
      <c r="D62" s="1"/>
      <c r="E62" s="1"/>
      <c r="F62" s="1"/>
      <c r="G62" s="1"/>
      <c r="H62" s="1"/>
    </row>
    <row r="63" spans="1:15" x14ac:dyDescent="0.25">
      <c r="A63" s="72" t="s">
        <v>23</v>
      </c>
      <c r="B63" s="72"/>
      <c r="C63" s="35">
        <v>8.4000000000000005E-2</v>
      </c>
      <c r="D63" s="9">
        <f>D55*$C$63</f>
        <v>70.330680000000001</v>
      </c>
      <c r="E63" s="9">
        <f>E55*$C$63</f>
        <v>69.441119999999998</v>
      </c>
      <c r="F63" s="9">
        <f>F55*$C$63</f>
        <v>69.084119999999999</v>
      </c>
      <c r="G63" s="9">
        <f>G55*$C$63</f>
        <v>68.015640000000005</v>
      </c>
      <c r="H63" s="9">
        <f>H55*$C$63</f>
        <v>66.591000000000008</v>
      </c>
    </row>
    <row r="64" spans="1:15" x14ac:dyDescent="0.25">
      <c r="A64" s="72" t="s">
        <v>24</v>
      </c>
      <c r="B64" s="72"/>
      <c r="C64" s="35">
        <v>0.06</v>
      </c>
      <c r="D64" s="9">
        <f>D55*$C$64</f>
        <v>50.236199999999997</v>
      </c>
      <c r="E64" s="9">
        <f>E55*$C$64</f>
        <v>49.600799999999992</v>
      </c>
      <c r="F64" s="9">
        <f>F55*$C$64</f>
        <v>49.345799999999997</v>
      </c>
      <c r="G64" s="9">
        <f>G55*$C$64</f>
        <v>48.582599999999999</v>
      </c>
      <c r="H64" s="9">
        <f>H55*$C$64</f>
        <v>47.564999999999998</v>
      </c>
    </row>
    <row r="65" spans="1:11" x14ac:dyDescent="0.25">
      <c r="C65" s="36"/>
      <c r="D65" s="1"/>
      <c r="E65" s="1"/>
      <c r="F65" s="1"/>
      <c r="G65" s="1"/>
      <c r="H65" s="1"/>
    </row>
    <row r="66" spans="1:11" x14ac:dyDescent="0.25">
      <c r="A66" s="72" t="s">
        <v>27</v>
      </c>
      <c r="B66" s="72"/>
      <c r="C66" s="33">
        <v>0</v>
      </c>
      <c r="D66" s="9">
        <f>D55*$C$66</f>
        <v>0</v>
      </c>
      <c r="E66" s="9">
        <f>E55*$C$66</f>
        <v>0</v>
      </c>
      <c r="F66" s="9">
        <f>F55*$C$66</f>
        <v>0</v>
      </c>
      <c r="G66" s="9">
        <f>G55*$C$66</f>
        <v>0</v>
      </c>
      <c r="H66" s="9">
        <f>H55*$C$66</f>
        <v>0</v>
      </c>
    </row>
    <row r="68" spans="1:11" x14ac:dyDescent="0.25">
      <c r="A68" s="18"/>
      <c r="B68" s="18"/>
      <c r="C68" s="5"/>
      <c r="D68" s="1"/>
      <c r="E68" s="1"/>
      <c r="F68" s="1"/>
      <c r="G68" s="1"/>
      <c r="H68" s="1"/>
    </row>
    <row r="69" spans="1:11" x14ac:dyDescent="0.25">
      <c r="A69" s="71" t="s">
        <v>28</v>
      </c>
      <c r="B69" s="71"/>
      <c r="C69" s="71"/>
      <c r="D69" s="71"/>
      <c r="E69" s="71"/>
      <c r="F69" s="71"/>
      <c r="G69" s="71"/>
      <c r="H69" s="71"/>
    </row>
    <row r="70" spans="1:11" x14ac:dyDescent="0.25">
      <c r="A70" s="71"/>
      <c r="B70" s="71"/>
      <c r="C70" s="71"/>
      <c r="D70" s="71"/>
      <c r="E70" s="71"/>
      <c r="F70" s="71"/>
      <c r="G70" s="71"/>
      <c r="H70" s="71"/>
    </row>
    <row r="71" spans="1:11" x14ac:dyDescent="0.25">
      <c r="A71" s="71"/>
      <c r="B71" s="71"/>
      <c r="C71" s="71"/>
      <c r="D71" s="71"/>
      <c r="E71" s="71"/>
      <c r="F71" s="71"/>
      <c r="G71" s="71"/>
      <c r="H71" s="71"/>
    </row>
    <row r="73" spans="1:11" s="20" customFormat="1" ht="15" customHeight="1" x14ac:dyDescent="0.25">
      <c r="A73" s="32" t="s">
        <v>3</v>
      </c>
      <c r="B73" s="89" t="s">
        <v>50</v>
      </c>
      <c r="C73" s="90"/>
      <c r="D73" s="90"/>
      <c r="E73" s="90"/>
      <c r="F73" s="90"/>
      <c r="G73" s="90"/>
      <c r="H73" s="90"/>
      <c r="I73" s="90"/>
      <c r="J73" s="90"/>
      <c r="K73" s="91"/>
    </row>
    <row r="74" spans="1:11" ht="37.5" customHeight="1" x14ac:dyDescent="0.25">
      <c r="B74" s="92"/>
      <c r="C74" s="93"/>
      <c r="D74" s="93"/>
      <c r="E74" s="93"/>
      <c r="F74" s="93"/>
      <c r="G74" s="93"/>
      <c r="H74" s="93"/>
      <c r="I74" s="93"/>
      <c r="J74" s="93"/>
      <c r="K74" s="94"/>
    </row>
    <row r="75" spans="1:11" x14ac:dyDescent="0.25">
      <c r="B75" s="75" t="s">
        <v>51</v>
      </c>
      <c r="C75" s="76"/>
      <c r="D75" s="76"/>
      <c r="E75" s="76"/>
      <c r="F75" s="76"/>
      <c r="G75" s="76"/>
      <c r="H75" s="76"/>
      <c r="I75" s="76"/>
      <c r="J75" s="15"/>
      <c r="K75" s="16"/>
    </row>
    <row r="76" spans="1:11" x14ac:dyDescent="0.25">
      <c r="B76" s="75" t="s">
        <v>52</v>
      </c>
      <c r="C76" s="76"/>
      <c r="D76" s="76"/>
      <c r="E76" s="76"/>
      <c r="F76" s="76"/>
      <c r="G76" s="76"/>
      <c r="H76" s="76"/>
      <c r="I76" s="76"/>
      <c r="J76" s="76"/>
      <c r="K76" s="2"/>
    </row>
    <row r="77" spans="1:11" x14ac:dyDescent="0.25">
      <c r="B77" s="75" t="s">
        <v>53</v>
      </c>
      <c r="C77" s="76"/>
      <c r="D77" s="76"/>
      <c r="E77" s="76"/>
      <c r="F77" s="76"/>
      <c r="G77" s="76"/>
      <c r="H77" s="76"/>
      <c r="I77" s="76"/>
      <c r="J77" s="76"/>
      <c r="K77" s="2"/>
    </row>
    <row r="78" spans="1:11" x14ac:dyDescent="0.25">
      <c r="B78" s="87" t="s">
        <v>54</v>
      </c>
      <c r="C78" s="88"/>
      <c r="D78" s="88"/>
      <c r="E78" s="88"/>
      <c r="F78" s="88"/>
      <c r="G78" s="88"/>
      <c r="H78" s="88"/>
      <c r="I78" s="88"/>
      <c r="J78" s="88"/>
      <c r="K78" s="3"/>
    </row>
    <row r="80" spans="1:11" x14ac:dyDescent="0.25">
      <c r="A80" s="4" t="s">
        <v>16</v>
      </c>
      <c r="B80" s="70" t="s">
        <v>67</v>
      </c>
      <c r="C80" s="70"/>
      <c r="D80" s="70"/>
      <c r="E80" s="70"/>
      <c r="F80" s="70"/>
      <c r="G80" s="70"/>
      <c r="H80" s="70"/>
      <c r="I80" s="70"/>
      <c r="J80" s="70"/>
      <c r="K80" s="70"/>
    </row>
    <row r="81" spans="1:15" x14ac:dyDescent="0.25">
      <c r="B81" s="70"/>
      <c r="C81" s="70"/>
      <c r="D81" s="70"/>
      <c r="E81" s="70"/>
      <c r="F81" s="70"/>
      <c r="G81" s="70"/>
      <c r="H81" s="70"/>
      <c r="I81" s="70"/>
      <c r="J81" s="70"/>
      <c r="K81" s="70"/>
    </row>
    <row r="83" spans="1:15" ht="29.25" customHeight="1" x14ac:dyDescent="0.25">
      <c r="A83" s="55" t="s">
        <v>69</v>
      </c>
      <c r="B83" s="53" t="s">
        <v>68</v>
      </c>
      <c r="C83" s="53"/>
      <c r="D83" s="53"/>
      <c r="E83" s="53"/>
      <c r="F83" s="53"/>
      <c r="G83" s="53"/>
      <c r="H83" s="53"/>
      <c r="I83" s="53"/>
      <c r="J83" s="53"/>
      <c r="K83" s="53"/>
      <c r="L83" s="53"/>
      <c r="M83" s="53"/>
      <c r="N83" s="53"/>
      <c r="O83" s="53"/>
    </row>
    <row r="84" spans="1:15" x14ac:dyDescent="0.25">
      <c r="A84" s="54" t="s">
        <v>69</v>
      </c>
      <c r="B84" s="57" t="s">
        <v>70</v>
      </c>
      <c r="C84" s="57"/>
      <c r="D84" s="57"/>
      <c r="E84" s="57"/>
      <c r="F84" s="57"/>
      <c r="G84" s="57"/>
      <c r="H84" s="57"/>
      <c r="I84" s="57"/>
      <c r="J84" s="57"/>
      <c r="K84" s="57"/>
      <c r="L84" s="57"/>
      <c r="M84" s="57"/>
      <c r="N84" s="57"/>
      <c r="O84" s="57"/>
    </row>
    <row r="85" spans="1:15" x14ac:dyDescent="0.25">
      <c r="B85" s="57"/>
      <c r="C85" s="57"/>
      <c r="D85" s="57"/>
      <c r="E85" s="57"/>
      <c r="F85" s="57"/>
      <c r="G85" s="57"/>
      <c r="H85" s="57"/>
      <c r="I85" s="57"/>
      <c r="J85" s="57"/>
      <c r="K85" s="57"/>
      <c r="L85" s="57"/>
      <c r="M85" s="57"/>
      <c r="N85" s="57"/>
      <c r="O85" s="57"/>
    </row>
  </sheetData>
  <mergeCells count="60">
    <mergeCell ref="C45:G45"/>
    <mergeCell ref="A46:C46"/>
    <mergeCell ref="A40:B40"/>
    <mergeCell ref="A34:B34"/>
    <mergeCell ref="A36:B36"/>
    <mergeCell ref="A35:B35"/>
    <mergeCell ref="B17:C17"/>
    <mergeCell ref="A21:C21"/>
    <mergeCell ref="B12:C12"/>
    <mergeCell ref="B10:C10"/>
    <mergeCell ref="B15:C15"/>
    <mergeCell ref="B16:C16"/>
    <mergeCell ref="B11:C11"/>
    <mergeCell ref="B14:D14"/>
    <mergeCell ref="A20:B20"/>
    <mergeCell ref="A22:B22"/>
    <mergeCell ref="A24:B24"/>
    <mergeCell ref="A45:B45"/>
    <mergeCell ref="A33:B33"/>
    <mergeCell ref="A39:B39"/>
    <mergeCell ref="A23:B23"/>
    <mergeCell ref="A27:B27"/>
    <mergeCell ref="A25:B25"/>
    <mergeCell ref="A26:B26"/>
    <mergeCell ref="A28:B28"/>
    <mergeCell ref="A30:B30"/>
    <mergeCell ref="A42:B42"/>
    <mergeCell ref="A31:B31"/>
    <mergeCell ref="K22:O24"/>
    <mergeCell ref="B77:J77"/>
    <mergeCell ref="B78:J78"/>
    <mergeCell ref="B73:K74"/>
    <mergeCell ref="A47:B47"/>
    <mergeCell ref="A48:B48"/>
    <mergeCell ref="A64:B64"/>
    <mergeCell ref="A66:B66"/>
    <mergeCell ref="B75:I75"/>
    <mergeCell ref="A63:B63"/>
    <mergeCell ref="K47:O49"/>
    <mergeCell ref="A29:B29"/>
    <mergeCell ref="A57:B57"/>
    <mergeCell ref="A54:B54"/>
    <mergeCell ref="A53:B53"/>
    <mergeCell ref="I42:L42"/>
    <mergeCell ref="B84:O85"/>
    <mergeCell ref="J4:P4"/>
    <mergeCell ref="J5:P5"/>
    <mergeCell ref="J6:P20"/>
    <mergeCell ref="B80:K81"/>
    <mergeCell ref="A69:H71"/>
    <mergeCell ref="A50:B50"/>
    <mergeCell ref="A51:B51"/>
    <mergeCell ref="A52:B52"/>
    <mergeCell ref="A55:B55"/>
    <mergeCell ref="B76:J76"/>
    <mergeCell ref="A59:B59"/>
    <mergeCell ref="A58:B58"/>
    <mergeCell ref="A60:B60"/>
    <mergeCell ref="C20:G20"/>
    <mergeCell ref="A49:B4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DATOS!$A$6:$A$7</xm:f>
          </x14:formula1>
          <xm:sqref>A21:C21</xm:sqref>
        </x14:dataValidation>
        <x14:dataValidation type="list" allowBlank="1" showInputMessage="1" showErrorMessage="1">
          <x14:formula1>
            <xm:f>DATOS!$A$12:$A$13</xm:f>
          </x14:formula1>
          <xm:sqref>A46:C46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workbookViewId="0">
      <selection activeCell="B2" sqref="B2:G2"/>
    </sheetView>
  </sheetViews>
  <sheetFormatPr baseColWidth="10" defaultRowHeight="15" x14ac:dyDescent="0.25"/>
  <cols>
    <col min="2" max="2" width="59.5703125" bestFit="1" customWidth="1"/>
  </cols>
  <sheetData>
    <row r="1" spans="2:7" ht="15.75" thickBot="1" x14ac:dyDescent="0.3"/>
    <row r="2" spans="2:7" ht="15.75" x14ac:dyDescent="0.25">
      <c r="B2" s="115" t="s">
        <v>29</v>
      </c>
      <c r="C2" s="116"/>
      <c r="D2" s="116"/>
      <c r="E2" s="116"/>
      <c r="F2" s="116"/>
      <c r="G2" s="117"/>
    </row>
    <row r="3" spans="2:7" x14ac:dyDescent="0.25">
      <c r="B3" s="27"/>
      <c r="C3" s="24"/>
      <c r="D3" s="24"/>
      <c r="E3" s="24"/>
      <c r="F3" s="24"/>
      <c r="G3" s="28"/>
    </row>
    <row r="4" spans="2:7" ht="81.75" customHeight="1" x14ac:dyDescent="0.25">
      <c r="B4" s="109" t="s">
        <v>30</v>
      </c>
      <c r="C4" s="110"/>
      <c r="D4" s="110"/>
      <c r="E4" s="110"/>
      <c r="F4" s="110"/>
      <c r="G4" s="111"/>
    </row>
    <row r="5" spans="2:7" x14ac:dyDescent="0.25">
      <c r="B5" s="27"/>
      <c r="C5" s="24"/>
      <c r="D5" s="24"/>
      <c r="E5" s="24"/>
      <c r="F5" s="24"/>
      <c r="G5" s="28"/>
    </row>
    <row r="6" spans="2:7" ht="53.25" customHeight="1" x14ac:dyDescent="0.25">
      <c r="B6" s="112" t="s">
        <v>31</v>
      </c>
      <c r="C6" s="113"/>
      <c r="D6" s="113"/>
      <c r="E6" s="113"/>
      <c r="F6" s="113"/>
      <c r="G6" s="114"/>
    </row>
    <row r="7" spans="2:7" x14ac:dyDescent="0.25">
      <c r="B7" s="27"/>
      <c r="C7" s="24"/>
      <c r="D7" s="24"/>
      <c r="E7" s="24"/>
      <c r="F7" s="24"/>
      <c r="G7" s="28"/>
    </row>
    <row r="8" spans="2:7" ht="48" customHeight="1" x14ac:dyDescent="0.25">
      <c r="B8" s="112" t="s">
        <v>32</v>
      </c>
      <c r="C8" s="113"/>
      <c r="D8" s="113"/>
      <c r="E8" s="113"/>
      <c r="F8" s="113"/>
      <c r="G8" s="114"/>
    </row>
    <row r="9" spans="2:7" x14ac:dyDescent="0.25">
      <c r="B9" s="27"/>
      <c r="C9" s="24"/>
      <c r="D9" s="24"/>
      <c r="E9" s="24"/>
      <c r="F9" s="24"/>
      <c r="G9" s="28"/>
    </row>
    <row r="10" spans="2:7" ht="31.5" customHeight="1" x14ac:dyDescent="0.25">
      <c r="B10" s="106" t="s">
        <v>33</v>
      </c>
      <c r="C10" s="107"/>
      <c r="D10" s="107"/>
      <c r="E10" s="107"/>
      <c r="F10" s="107"/>
      <c r="G10" s="108"/>
    </row>
    <row r="11" spans="2:7" x14ac:dyDescent="0.25">
      <c r="B11" s="29"/>
      <c r="C11" s="30"/>
      <c r="D11" s="30"/>
      <c r="E11" s="30"/>
      <c r="F11" s="30"/>
      <c r="G11" s="31"/>
    </row>
    <row r="12" spans="2:7" ht="36.75" customHeight="1" x14ac:dyDescent="0.25">
      <c r="B12" s="106" t="s">
        <v>34</v>
      </c>
      <c r="C12" s="107"/>
      <c r="D12" s="107"/>
      <c r="E12" s="107"/>
      <c r="F12" s="107"/>
      <c r="G12" s="108"/>
    </row>
    <row r="13" spans="2:7" x14ac:dyDescent="0.25">
      <c r="B13" s="29"/>
      <c r="C13" s="30"/>
      <c r="D13" s="30"/>
      <c r="E13" s="30"/>
      <c r="F13" s="30"/>
      <c r="G13" s="31"/>
    </row>
    <row r="14" spans="2:7" ht="32.25" customHeight="1" thickBot="1" x14ac:dyDescent="0.3">
      <c r="B14" s="121" t="s">
        <v>35</v>
      </c>
      <c r="C14" s="122"/>
      <c r="D14" s="122"/>
      <c r="E14" s="122"/>
      <c r="F14" s="122"/>
      <c r="G14" s="123"/>
    </row>
    <row r="15" spans="2:7" ht="15.75" thickBot="1" x14ac:dyDescent="0.3">
      <c r="B15" s="25"/>
      <c r="C15" s="26"/>
      <c r="D15" s="26"/>
      <c r="E15" s="26"/>
      <c r="F15" s="26"/>
      <c r="G15" s="26"/>
    </row>
    <row r="16" spans="2:7" ht="15.75" x14ac:dyDescent="0.25">
      <c r="B16" s="118" t="s">
        <v>36</v>
      </c>
      <c r="C16" s="119"/>
      <c r="D16" s="119"/>
      <c r="E16" s="119"/>
      <c r="F16" s="119"/>
      <c r="G16" s="120"/>
    </row>
    <row r="17" spans="2:7" x14ac:dyDescent="0.25">
      <c r="B17" s="29"/>
      <c r="C17" s="30"/>
      <c r="D17" s="30"/>
      <c r="E17" s="30"/>
      <c r="F17" s="30"/>
      <c r="G17" s="31"/>
    </row>
    <row r="18" spans="2:7" ht="33.75" customHeight="1" x14ac:dyDescent="0.25">
      <c r="B18" s="124" t="s">
        <v>37</v>
      </c>
      <c r="C18" s="93"/>
      <c r="D18" s="93"/>
      <c r="E18" s="93"/>
      <c r="F18" s="93"/>
      <c r="G18" s="125"/>
    </row>
    <row r="19" spans="2:7" x14ac:dyDescent="0.25">
      <c r="B19" s="29"/>
      <c r="C19" s="30"/>
      <c r="D19" s="30"/>
      <c r="E19" s="30"/>
      <c r="F19" s="30"/>
      <c r="G19" s="31"/>
    </row>
    <row r="20" spans="2:7" ht="30.75" customHeight="1" x14ac:dyDescent="0.25">
      <c r="B20" s="106" t="s">
        <v>38</v>
      </c>
      <c r="C20" s="107"/>
      <c r="D20" s="107"/>
      <c r="E20" s="107"/>
      <c r="F20" s="107"/>
      <c r="G20" s="108"/>
    </row>
    <row r="21" spans="2:7" x14ac:dyDescent="0.25">
      <c r="B21" s="29"/>
      <c r="C21" s="30"/>
      <c r="D21" s="30"/>
      <c r="E21" s="30"/>
      <c r="F21" s="30"/>
      <c r="G21" s="31"/>
    </row>
    <row r="22" spans="2:7" ht="30" customHeight="1" x14ac:dyDescent="0.25">
      <c r="B22" s="106" t="s">
        <v>39</v>
      </c>
      <c r="C22" s="107"/>
      <c r="D22" s="107"/>
      <c r="E22" s="107"/>
      <c r="F22" s="107"/>
      <c r="G22" s="108"/>
    </row>
    <row r="23" spans="2:7" x14ac:dyDescent="0.25">
      <c r="B23" s="29"/>
      <c r="C23" s="30"/>
      <c r="D23" s="30"/>
      <c r="E23" s="30"/>
      <c r="F23" s="30"/>
      <c r="G23" s="31"/>
    </row>
    <row r="24" spans="2:7" ht="31.5" customHeight="1" x14ac:dyDescent="0.25">
      <c r="B24" s="106" t="s">
        <v>40</v>
      </c>
      <c r="C24" s="107"/>
      <c r="D24" s="107"/>
      <c r="E24" s="107"/>
      <c r="F24" s="107"/>
      <c r="G24" s="108"/>
    </row>
    <row r="25" spans="2:7" x14ac:dyDescent="0.25">
      <c r="B25" s="29"/>
      <c r="C25" s="30"/>
      <c r="D25" s="30"/>
      <c r="E25" s="30"/>
      <c r="F25" s="30"/>
      <c r="G25" s="31"/>
    </row>
    <row r="26" spans="2:7" ht="30.75" customHeight="1" x14ac:dyDescent="0.25">
      <c r="B26" s="106" t="s">
        <v>41</v>
      </c>
      <c r="C26" s="107"/>
      <c r="D26" s="107"/>
      <c r="E26" s="107"/>
      <c r="F26" s="107"/>
      <c r="G26" s="108"/>
    </row>
    <row r="27" spans="2:7" x14ac:dyDescent="0.25">
      <c r="B27" s="29"/>
      <c r="C27" s="30"/>
      <c r="D27" s="30"/>
      <c r="E27" s="30"/>
      <c r="F27" s="30"/>
      <c r="G27" s="31"/>
    </row>
    <row r="28" spans="2:7" ht="30.75" customHeight="1" thickBot="1" x14ac:dyDescent="0.3">
      <c r="B28" s="121" t="s">
        <v>42</v>
      </c>
      <c r="C28" s="122"/>
      <c r="D28" s="122"/>
      <c r="E28" s="122"/>
      <c r="F28" s="122"/>
      <c r="G28" s="123"/>
    </row>
    <row r="29" spans="2:7" ht="15.75" thickBot="1" x14ac:dyDescent="0.3">
      <c r="B29" s="25"/>
      <c r="C29" s="26"/>
      <c r="D29" s="26"/>
      <c r="E29" s="26"/>
      <c r="F29" s="26"/>
      <c r="G29" s="26"/>
    </row>
    <row r="30" spans="2:7" ht="15.75" x14ac:dyDescent="0.25">
      <c r="B30" s="118" t="s">
        <v>43</v>
      </c>
      <c r="C30" s="119"/>
      <c r="D30" s="119"/>
      <c r="E30" s="119"/>
      <c r="F30" s="119"/>
      <c r="G30" s="120"/>
    </row>
    <row r="31" spans="2:7" x14ac:dyDescent="0.25">
      <c r="B31" s="29"/>
      <c r="C31" s="30"/>
      <c r="D31" s="30"/>
      <c r="E31" s="30"/>
      <c r="F31" s="30"/>
      <c r="G31" s="31"/>
    </row>
    <row r="32" spans="2:7" ht="45" customHeight="1" x14ac:dyDescent="0.25">
      <c r="B32" s="124" t="s">
        <v>44</v>
      </c>
      <c r="C32" s="93"/>
      <c r="D32" s="93"/>
      <c r="E32" s="93"/>
      <c r="F32" s="93"/>
      <c r="G32" s="125"/>
    </row>
    <row r="33" spans="2:7" x14ac:dyDescent="0.25">
      <c r="B33" s="29"/>
      <c r="C33" s="30"/>
      <c r="D33" s="30"/>
      <c r="E33" s="30"/>
      <c r="F33" s="30"/>
      <c r="G33" s="31"/>
    </row>
    <row r="34" spans="2:7" ht="47.25" customHeight="1" x14ac:dyDescent="0.25">
      <c r="B34" s="106" t="s">
        <v>45</v>
      </c>
      <c r="C34" s="107"/>
      <c r="D34" s="107"/>
      <c r="E34" s="107"/>
      <c r="F34" s="107"/>
      <c r="G34" s="31"/>
    </row>
    <row r="35" spans="2:7" x14ac:dyDescent="0.25">
      <c r="B35" s="29"/>
      <c r="C35" s="30"/>
      <c r="D35" s="30"/>
      <c r="E35" s="30"/>
      <c r="F35" s="30"/>
      <c r="G35" s="31"/>
    </row>
    <row r="36" spans="2:7" ht="61.5" customHeight="1" x14ac:dyDescent="0.25">
      <c r="B36" s="106" t="s">
        <v>46</v>
      </c>
      <c r="C36" s="107"/>
      <c r="D36" s="107"/>
      <c r="E36" s="107"/>
      <c r="F36" s="107"/>
      <c r="G36" s="108"/>
    </row>
    <row r="37" spans="2:7" x14ac:dyDescent="0.25">
      <c r="B37" s="29"/>
      <c r="C37" s="30"/>
      <c r="D37" s="30"/>
      <c r="E37" s="30"/>
      <c r="F37" s="30"/>
      <c r="G37" s="31"/>
    </row>
    <row r="38" spans="2:7" ht="61.5" customHeight="1" x14ac:dyDescent="0.25">
      <c r="B38" s="106" t="s">
        <v>47</v>
      </c>
      <c r="C38" s="107"/>
      <c r="D38" s="107"/>
      <c r="E38" s="107"/>
      <c r="F38" s="107"/>
      <c r="G38" s="108"/>
    </row>
    <row r="39" spans="2:7" x14ac:dyDescent="0.25">
      <c r="B39" s="29"/>
      <c r="C39" s="30"/>
      <c r="D39" s="30"/>
      <c r="E39" s="30"/>
      <c r="F39" s="30"/>
      <c r="G39" s="31"/>
    </row>
    <row r="40" spans="2:7" ht="84" customHeight="1" x14ac:dyDescent="0.25">
      <c r="B40" s="106" t="s">
        <v>48</v>
      </c>
      <c r="C40" s="107"/>
      <c r="D40" s="107"/>
      <c r="E40" s="107"/>
      <c r="F40" s="107"/>
      <c r="G40" s="108"/>
    </row>
    <row r="41" spans="2:7" x14ac:dyDescent="0.25">
      <c r="B41" s="29"/>
      <c r="C41" s="30"/>
      <c r="D41" s="30"/>
      <c r="E41" s="30"/>
      <c r="F41" s="30"/>
      <c r="G41" s="31"/>
    </row>
    <row r="42" spans="2:7" ht="45.75" customHeight="1" thickBot="1" x14ac:dyDescent="0.3">
      <c r="B42" s="121" t="s">
        <v>49</v>
      </c>
      <c r="C42" s="122"/>
      <c r="D42" s="122"/>
      <c r="E42" s="122"/>
      <c r="F42" s="122"/>
      <c r="G42" s="123"/>
    </row>
  </sheetData>
  <mergeCells count="21">
    <mergeCell ref="B38:G38"/>
    <mergeCell ref="B40:G40"/>
    <mergeCell ref="B42:G42"/>
    <mergeCell ref="B28:G28"/>
    <mergeCell ref="B32:G32"/>
    <mergeCell ref="B16:G16"/>
    <mergeCell ref="B30:G30"/>
    <mergeCell ref="B34:F34"/>
    <mergeCell ref="B36:G36"/>
    <mergeCell ref="B14:G14"/>
    <mergeCell ref="B18:G18"/>
    <mergeCell ref="B20:G20"/>
    <mergeCell ref="B22:G22"/>
    <mergeCell ref="B24:G24"/>
    <mergeCell ref="B26:G26"/>
    <mergeCell ref="B12:G12"/>
    <mergeCell ref="B4:G4"/>
    <mergeCell ref="B6:G6"/>
    <mergeCell ref="B8:G8"/>
    <mergeCell ref="B2:G2"/>
    <mergeCell ref="B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workbookViewId="0">
      <selection sqref="A1:D1"/>
    </sheetView>
  </sheetViews>
  <sheetFormatPr baseColWidth="10" defaultRowHeight="15" x14ac:dyDescent="0.25"/>
  <sheetData>
    <row r="1" spans="1:4" x14ac:dyDescent="0.25">
      <c r="A1" s="95" t="s">
        <v>6</v>
      </c>
      <c r="B1" s="95"/>
      <c r="C1" s="95"/>
      <c r="D1" s="95"/>
    </row>
    <row r="3" spans="1:4" x14ac:dyDescent="0.25">
      <c r="A3">
        <v>0</v>
      </c>
      <c r="B3">
        <v>0</v>
      </c>
    </row>
    <row r="4" spans="1:4" x14ac:dyDescent="0.25">
      <c r="A4">
        <v>1</v>
      </c>
      <c r="B4">
        <v>2</v>
      </c>
    </row>
    <row r="5" spans="1:4" x14ac:dyDescent="0.25">
      <c r="A5">
        <v>2</v>
      </c>
      <c r="B5">
        <v>4</v>
      </c>
    </row>
    <row r="6" spans="1:4" x14ac:dyDescent="0.25">
      <c r="A6">
        <v>3</v>
      </c>
      <c r="B6">
        <v>6</v>
      </c>
    </row>
    <row r="7" spans="1:4" x14ac:dyDescent="0.25">
      <c r="A7">
        <v>4</v>
      </c>
      <c r="B7">
        <v>8</v>
      </c>
    </row>
    <row r="8" spans="1:4" x14ac:dyDescent="0.25">
      <c r="A8">
        <v>5</v>
      </c>
      <c r="B8">
        <v>10</v>
      </c>
    </row>
    <row r="9" spans="1:4" x14ac:dyDescent="0.25">
      <c r="A9">
        <v>6</v>
      </c>
      <c r="B9">
        <v>12</v>
      </c>
    </row>
    <row r="10" spans="1:4" x14ac:dyDescent="0.25">
      <c r="A10">
        <v>7</v>
      </c>
      <c r="B10">
        <v>14</v>
      </c>
    </row>
    <row r="11" spans="1:4" x14ac:dyDescent="0.25">
      <c r="A11">
        <v>8</v>
      </c>
      <c r="B11">
        <v>16</v>
      </c>
    </row>
    <row r="12" spans="1:4" x14ac:dyDescent="0.25">
      <c r="A12">
        <v>9</v>
      </c>
      <c r="B12">
        <v>18</v>
      </c>
    </row>
    <row r="13" spans="1:4" x14ac:dyDescent="0.25">
      <c r="A13">
        <v>10</v>
      </c>
      <c r="B13">
        <v>20</v>
      </c>
    </row>
    <row r="14" spans="1:4" x14ac:dyDescent="0.25">
      <c r="A14">
        <v>11</v>
      </c>
      <c r="B14">
        <v>23</v>
      </c>
    </row>
    <row r="15" spans="1:4" x14ac:dyDescent="0.25">
      <c r="A15">
        <v>12</v>
      </c>
      <c r="B15">
        <v>26</v>
      </c>
    </row>
    <row r="16" spans="1:4" x14ac:dyDescent="0.25">
      <c r="A16">
        <v>13</v>
      </c>
      <c r="B16">
        <v>29</v>
      </c>
    </row>
    <row r="17" spans="1:2" x14ac:dyDescent="0.25">
      <c r="A17">
        <v>14</v>
      </c>
      <c r="B17">
        <v>32</v>
      </c>
    </row>
    <row r="18" spans="1:2" x14ac:dyDescent="0.25">
      <c r="A18">
        <v>15</v>
      </c>
      <c r="B18">
        <v>35</v>
      </c>
    </row>
    <row r="19" spans="1:2" x14ac:dyDescent="0.25">
      <c r="A19">
        <v>16</v>
      </c>
      <c r="B19">
        <v>38</v>
      </c>
    </row>
    <row r="20" spans="1:2" x14ac:dyDescent="0.25">
      <c r="A20">
        <v>17</v>
      </c>
      <c r="B20">
        <v>41</v>
      </c>
    </row>
    <row r="21" spans="1:2" x14ac:dyDescent="0.25">
      <c r="A21">
        <v>18</v>
      </c>
      <c r="B21">
        <v>44</v>
      </c>
    </row>
    <row r="22" spans="1:2" x14ac:dyDescent="0.25">
      <c r="A22">
        <v>19</v>
      </c>
      <c r="B22">
        <v>47</v>
      </c>
    </row>
    <row r="23" spans="1:2" x14ac:dyDescent="0.25">
      <c r="A23">
        <v>20</v>
      </c>
      <c r="B23">
        <v>50</v>
      </c>
    </row>
    <row r="24" spans="1:2" x14ac:dyDescent="0.25">
      <c r="A24">
        <v>21</v>
      </c>
      <c r="B24">
        <v>54</v>
      </c>
    </row>
    <row r="25" spans="1:2" x14ac:dyDescent="0.25">
      <c r="A25">
        <v>22</v>
      </c>
      <c r="B25">
        <v>58</v>
      </c>
    </row>
    <row r="26" spans="1:2" x14ac:dyDescent="0.25">
      <c r="A26">
        <v>23</v>
      </c>
      <c r="B26">
        <v>62</v>
      </c>
    </row>
    <row r="27" spans="1:2" x14ac:dyDescent="0.25">
      <c r="A27">
        <v>24</v>
      </c>
      <c r="B27">
        <v>66</v>
      </c>
    </row>
    <row r="28" spans="1:2" x14ac:dyDescent="0.25">
      <c r="A28">
        <v>25</v>
      </c>
      <c r="B28">
        <v>70</v>
      </c>
    </row>
    <row r="29" spans="1:2" x14ac:dyDescent="0.25">
      <c r="A29">
        <v>26</v>
      </c>
      <c r="B29">
        <v>74</v>
      </c>
    </row>
    <row r="30" spans="1:2" x14ac:dyDescent="0.25">
      <c r="A30">
        <v>27</v>
      </c>
      <c r="B30">
        <v>78</v>
      </c>
    </row>
    <row r="31" spans="1:2" x14ac:dyDescent="0.25">
      <c r="A31">
        <v>28</v>
      </c>
      <c r="B31">
        <v>82</v>
      </c>
    </row>
    <row r="32" spans="1:2" x14ac:dyDescent="0.25">
      <c r="A32">
        <v>29</v>
      </c>
      <c r="B32">
        <v>86</v>
      </c>
    </row>
    <row r="33" spans="1:2" x14ac:dyDescent="0.25">
      <c r="A33">
        <v>30</v>
      </c>
      <c r="B33">
        <v>90</v>
      </c>
    </row>
    <row r="34" spans="1:2" x14ac:dyDescent="0.25">
      <c r="A34">
        <v>31</v>
      </c>
      <c r="B34">
        <v>94</v>
      </c>
    </row>
    <row r="35" spans="1:2" x14ac:dyDescent="0.25">
      <c r="A35">
        <v>32</v>
      </c>
      <c r="B35">
        <v>98</v>
      </c>
    </row>
    <row r="36" spans="1:2" x14ac:dyDescent="0.25">
      <c r="A36">
        <v>33</v>
      </c>
      <c r="B36">
        <v>102</v>
      </c>
    </row>
    <row r="37" spans="1:2" x14ac:dyDescent="0.25">
      <c r="A37">
        <v>34</v>
      </c>
      <c r="B37">
        <v>106</v>
      </c>
    </row>
    <row r="38" spans="1:2" x14ac:dyDescent="0.25">
      <c r="A38">
        <v>35</v>
      </c>
      <c r="B38">
        <v>110</v>
      </c>
    </row>
    <row r="39" spans="1:2" x14ac:dyDescent="0.25">
      <c r="A39">
        <v>36</v>
      </c>
      <c r="B39">
        <v>114</v>
      </c>
    </row>
    <row r="40" spans="1:2" x14ac:dyDescent="0.25">
      <c r="A40">
        <v>37</v>
      </c>
      <c r="B40">
        <v>118</v>
      </c>
    </row>
    <row r="41" spans="1:2" x14ac:dyDescent="0.25">
      <c r="A41">
        <v>38</v>
      </c>
      <c r="B41">
        <v>122</v>
      </c>
    </row>
    <row r="42" spans="1:2" x14ac:dyDescent="0.25">
      <c r="A42">
        <v>39</v>
      </c>
      <c r="B42">
        <v>126</v>
      </c>
    </row>
    <row r="43" spans="1:2" x14ac:dyDescent="0.25">
      <c r="A43">
        <v>40</v>
      </c>
      <c r="B43">
        <v>130</v>
      </c>
    </row>
    <row r="44" spans="1:2" x14ac:dyDescent="0.25">
      <c r="A44">
        <v>41</v>
      </c>
      <c r="B44">
        <v>134</v>
      </c>
    </row>
    <row r="45" spans="1:2" x14ac:dyDescent="0.25">
      <c r="A45">
        <v>42</v>
      </c>
      <c r="B45">
        <v>138</v>
      </c>
    </row>
    <row r="46" spans="1:2" x14ac:dyDescent="0.25">
      <c r="A46">
        <v>43</v>
      </c>
      <c r="B46">
        <v>142</v>
      </c>
    </row>
    <row r="47" spans="1:2" x14ac:dyDescent="0.25">
      <c r="A47">
        <v>44</v>
      </c>
      <c r="B47">
        <v>146</v>
      </c>
    </row>
    <row r="48" spans="1:2" x14ac:dyDescent="0.25">
      <c r="A48">
        <v>45</v>
      </c>
      <c r="B48">
        <v>150</v>
      </c>
    </row>
    <row r="49" spans="1:2" x14ac:dyDescent="0.25">
      <c r="A49">
        <v>46</v>
      </c>
      <c r="B49">
        <v>154</v>
      </c>
    </row>
    <row r="50" spans="1:2" x14ac:dyDescent="0.25">
      <c r="A50">
        <v>47</v>
      </c>
      <c r="B50">
        <v>158</v>
      </c>
    </row>
    <row r="51" spans="1:2" x14ac:dyDescent="0.25">
      <c r="A51">
        <v>48</v>
      </c>
      <c r="B51">
        <v>162</v>
      </c>
    </row>
    <row r="52" spans="1:2" x14ac:dyDescent="0.25">
      <c r="A52">
        <v>49</v>
      </c>
      <c r="B52">
        <v>166</v>
      </c>
    </row>
    <row r="53" spans="1:2" x14ac:dyDescent="0.25">
      <c r="A53">
        <v>50</v>
      </c>
      <c r="B53">
        <v>170</v>
      </c>
    </row>
    <row r="54" spans="1:2" x14ac:dyDescent="0.25">
      <c r="A54">
        <v>51</v>
      </c>
      <c r="B54">
        <v>174</v>
      </c>
    </row>
    <row r="55" spans="1:2" x14ac:dyDescent="0.25">
      <c r="A55">
        <v>52</v>
      </c>
      <c r="B55">
        <v>178</v>
      </c>
    </row>
    <row r="56" spans="1:2" x14ac:dyDescent="0.25">
      <c r="A56">
        <v>53</v>
      </c>
      <c r="B56">
        <v>182</v>
      </c>
    </row>
    <row r="57" spans="1:2" x14ac:dyDescent="0.25">
      <c r="A57">
        <v>54</v>
      </c>
      <c r="B57">
        <v>186</v>
      </c>
    </row>
    <row r="58" spans="1:2" x14ac:dyDescent="0.25">
      <c r="A58">
        <v>55</v>
      </c>
      <c r="B58">
        <v>190</v>
      </c>
    </row>
    <row r="59" spans="1:2" x14ac:dyDescent="0.25">
      <c r="A59">
        <v>56</v>
      </c>
      <c r="B59">
        <v>194</v>
      </c>
    </row>
    <row r="60" spans="1:2" x14ac:dyDescent="0.25">
      <c r="A60">
        <v>57</v>
      </c>
      <c r="B60">
        <v>198</v>
      </c>
    </row>
    <row r="61" spans="1:2" x14ac:dyDescent="0.25">
      <c r="A61">
        <v>58</v>
      </c>
      <c r="B61">
        <v>202</v>
      </c>
    </row>
    <row r="62" spans="1:2" x14ac:dyDescent="0.25">
      <c r="A62">
        <v>59</v>
      </c>
      <c r="B62">
        <v>206</v>
      </c>
    </row>
    <row r="63" spans="1:2" x14ac:dyDescent="0.25">
      <c r="A63">
        <v>60</v>
      </c>
      <c r="B63">
        <v>210</v>
      </c>
    </row>
    <row r="64" spans="1:2" x14ac:dyDescent="0.25">
      <c r="A64">
        <v>61</v>
      </c>
      <c r="B64">
        <v>214</v>
      </c>
    </row>
    <row r="65" spans="1:2" x14ac:dyDescent="0.25">
      <c r="A65">
        <v>62</v>
      </c>
      <c r="B65">
        <v>218</v>
      </c>
    </row>
    <row r="66" spans="1:2" x14ac:dyDescent="0.25">
      <c r="A66">
        <v>63</v>
      </c>
      <c r="B66">
        <v>222</v>
      </c>
    </row>
    <row r="67" spans="1:2" x14ac:dyDescent="0.25">
      <c r="A67">
        <v>64</v>
      </c>
      <c r="B67">
        <v>226</v>
      </c>
    </row>
    <row r="68" spans="1:2" x14ac:dyDescent="0.25">
      <c r="A68">
        <v>65</v>
      </c>
      <c r="B68">
        <v>230</v>
      </c>
    </row>
    <row r="69" spans="1:2" x14ac:dyDescent="0.25">
      <c r="A69">
        <v>66</v>
      </c>
      <c r="B69">
        <v>234</v>
      </c>
    </row>
    <row r="70" spans="1:2" x14ac:dyDescent="0.25">
      <c r="A70">
        <v>67</v>
      </c>
      <c r="B70">
        <v>238</v>
      </c>
    </row>
    <row r="71" spans="1:2" x14ac:dyDescent="0.25">
      <c r="A71">
        <v>68</v>
      </c>
      <c r="B71">
        <v>242</v>
      </c>
    </row>
    <row r="72" spans="1:2" x14ac:dyDescent="0.25">
      <c r="A72">
        <v>69</v>
      </c>
      <c r="B72">
        <v>246</v>
      </c>
    </row>
    <row r="73" spans="1:2" x14ac:dyDescent="0.25">
      <c r="A73">
        <v>70</v>
      </c>
      <c r="B73">
        <v>250</v>
      </c>
    </row>
    <row r="74" spans="1:2" x14ac:dyDescent="0.25">
      <c r="A74">
        <v>71</v>
      </c>
      <c r="B74">
        <v>254</v>
      </c>
    </row>
    <row r="75" spans="1:2" x14ac:dyDescent="0.25">
      <c r="A75">
        <v>72</v>
      </c>
      <c r="B75">
        <v>258</v>
      </c>
    </row>
    <row r="76" spans="1:2" x14ac:dyDescent="0.25">
      <c r="A76">
        <v>73</v>
      </c>
      <c r="B76">
        <v>262</v>
      </c>
    </row>
    <row r="77" spans="1:2" x14ac:dyDescent="0.25">
      <c r="A77">
        <v>74</v>
      </c>
      <c r="B77">
        <v>266</v>
      </c>
    </row>
    <row r="78" spans="1:2" x14ac:dyDescent="0.25">
      <c r="A78">
        <v>75</v>
      </c>
      <c r="B78">
        <v>270</v>
      </c>
    </row>
    <row r="79" spans="1:2" x14ac:dyDescent="0.25">
      <c r="A79">
        <v>76</v>
      </c>
      <c r="B79">
        <v>274</v>
      </c>
    </row>
    <row r="80" spans="1:2" x14ac:dyDescent="0.25">
      <c r="A80">
        <v>77</v>
      </c>
      <c r="B80">
        <v>278</v>
      </c>
    </row>
    <row r="81" spans="1:2" x14ac:dyDescent="0.25">
      <c r="A81">
        <v>78</v>
      </c>
      <c r="B81">
        <v>282</v>
      </c>
    </row>
    <row r="82" spans="1:2" x14ac:dyDescent="0.25">
      <c r="A82">
        <v>79</v>
      </c>
      <c r="B82">
        <v>286</v>
      </c>
    </row>
    <row r="83" spans="1:2" x14ac:dyDescent="0.25">
      <c r="A83">
        <v>80</v>
      </c>
      <c r="B83">
        <v>290</v>
      </c>
    </row>
    <row r="84" spans="1:2" x14ac:dyDescent="0.25">
      <c r="A84">
        <v>81</v>
      </c>
      <c r="B84">
        <v>294</v>
      </c>
    </row>
    <row r="85" spans="1:2" x14ac:dyDescent="0.25">
      <c r="A85">
        <v>82</v>
      </c>
      <c r="B85">
        <v>298</v>
      </c>
    </row>
    <row r="86" spans="1:2" x14ac:dyDescent="0.25">
      <c r="A86">
        <v>83</v>
      </c>
      <c r="B86">
        <v>302</v>
      </c>
    </row>
    <row r="87" spans="1:2" x14ac:dyDescent="0.25">
      <c r="A87">
        <v>84</v>
      </c>
      <c r="B87">
        <v>306</v>
      </c>
    </row>
    <row r="88" spans="1:2" x14ac:dyDescent="0.25">
      <c r="A88">
        <v>85</v>
      </c>
      <c r="B88">
        <v>310</v>
      </c>
    </row>
    <row r="89" spans="1:2" x14ac:dyDescent="0.25">
      <c r="A89">
        <v>86</v>
      </c>
      <c r="B89">
        <v>314</v>
      </c>
    </row>
    <row r="90" spans="1:2" x14ac:dyDescent="0.25">
      <c r="A90">
        <v>87</v>
      </c>
      <c r="B90">
        <v>318</v>
      </c>
    </row>
    <row r="91" spans="1:2" x14ac:dyDescent="0.25">
      <c r="A91">
        <v>88</v>
      </c>
      <c r="B91">
        <v>322</v>
      </c>
    </row>
    <row r="92" spans="1:2" x14ac:dyDescent="0.25">
      <c r="A92">
        <v>89</v>
      </c>
      <c r="B92">
        <v>326</v>
      </c>
    </row>
    <row r="93" spans="1:2" x14ac:dyDescent="0.25">
      <c r="A93">
        <v>90</v>
      </c>
      <c r="B93">
        <v>330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3"/>
  <sheetViews>
    <sheetView workbookViewId="0">
      <selection activeCell="E13" sqref="E13"/>
    </sheetView>
  </sheetViews>
  <sheetFormatPr baseColWidth="10" defaultRowHeight="15" x14ac:dyDescent="0.25"/>
  <cols>
    <col min="1" max="1" width="32.5703125" customWidth="1"/>
    <col min="2" max="2" width="17" customWidth="1"/>
    <col min="3" max="6" width="11.85546875" bestFit="1" customWidth="1"/>
  </cols>
  <sheetData>
    <row r="4" spans="1:6" ht="16.5" thickBot="1" x14ac:dyDescent="0.3">
      <c r="A4" s="126" t="s">
        <v>19</v>
      </c>
      <c r="B4" s="126"/>
    </row>
    <row r="5" spans="1:6" ht="16.5" thickBot="1" x14ac:dyDescent="0.3">
      <c r="A5" s="40" t="s">
        <v>18</v>
      </c>
      <c r="B5" s="47" t="s">
        <v>9</v>
      </c>
      <c r="C5" s="40" t="s">
        <v>10</v>
      </c>
      <c r="D5" s="41" t="s">
        <v>11</v>
      </c>
      <c r="E5" s="41" t="s">
        <v>12</v>
      </c>
      <c r="F5" s="12" t="s">
        <v>13</v>
      </c>
    </row>
    <row r="6" spans="1:6" ht="25.5" customHeight="1" thickBot="1" x14ac:dyDescent="0.3">
      <c r="A6" s="56" t="s">
        <v>71</v>
      </c>
      <c r="B6" s="48">
        <v>32611.43</v>
      </c>
      <c r="C6" s="49">
        <v>31002.880000000001</v>
      </c>
      <c r="D6" s="43">
        <v>29932.07</v>
      </c>
      <c r="E6" s="43">
        <v>28869.69</v>
      </c>
      <c r="F6" s="44">
        <v>28497.95</v>
      </c>
    </row>
    <row r="7" spans="1:6" ht="21.75" customHeight="1" thickBot="1" x14ac:dyDescent="0.3">
      <c r="A7" s="42" t="s">
        <v>72</v>
      </c>
      <c r="B7" s="48">
        <v>34029.31</v>
      </c>
      <c r="C7" s="50">
        <v>32350.83</v>
      </c>
      <c r="D7" s="45">
        <v>31233.46</v>
      </c>
      <c r="E7" s="45">
        <v>30124.89</v>
      </c>
      <c r="F7" s="46">
        <v>29736.99</v>
      </c>
    </row>
    <row r="10" spans="1:6" ht="15.75" thickBot="1" x14ac:dyDescent="0.3">
      <c r="A10" s="127" t="s">
        <v>20</v>
      </c>
      <c r="B10" s="127"/>
    </row>
    <row r="11" spans="1:6" ht="16.5" thickBot="1" x14ac:dyDescent="0.3">
      <c r="A11" s="17" t="s">
        <v>18</v>
      </c>
      <c r="B11" s="17" t="s">
        <v>9</v>
      </c>
      <c r="C11" s="17" t="s">
        <v>10</v>
      </c>
      <c r="D11" s="17" t="s">
        <v>11</v>
      </c>
      <c r="E11" s="17" t="s">
        <v>12</v>
      </c>
      <c r="F11" s="12" t="s">
        <v>13</v>
      </c>
    </row>
    <row r="12" spans="1:6" ht="30.75" thickBot="1" x14ac:dyDescent="0.3">
      <c r="A12" s="56" t="s">
        <v>71</v>
      </c>
      <c r="B12" s="51">
        <v>802.38</v>
      </c>
      <c r="C12" s="51">
        <v>792.23</v>
      </c>
      <c r="D12" s="51">
        <v>788.16</v>
      </c>
      <c r="E12" s="51">
        <v>775.97</v>
      </c>
      <c r="F12" s="51">
        <v>759.72</v>
      </c>
    </row>
    <row r="13" spans="1:6" ht="25.5" customHeight="1" thickBot="1" x14ac:dyDescent="0.3">
      <c r="A13" s="42" t="s">
        <v>72</v>
      </c>
      <c r="B13" s="51">
        <v>837.27</v>
      </c>
      <c r="C13" s="51">
        <v>826.68</v>
      </c>
      <c r="D13" s="51">
        <v>822.43</v>
      </c>
      <c r="E13" s="51">
        <v>809.71</v>
      </c>
      <c r="F13" s="51">
        <v>792.75</v>
      </c>
    </row>
  </sheetData>
  <mergeCells count="2">
    <mergeCell ref="A4:B4"/>
    <mergeCell ref="A10:B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CCT 318-99</vt:lpstr>
      <vt:lpstr>CATEGORÍAS</vt:lpstr>
      <vt:lpstr>Antiguedad</vt:lpstr>
      <vt:lpstr>DATOS</vt:lpstr>
      <vt:lpstr>A_PARTIR_DE_MARZO_2017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Jorge</cp:lastModifiedBy>
  <dcterms:created xsi:type="dcterms:W3CDTF">2016-01-13T16:30:27Z</dcterms:created>
  <dcterms:modified xsi:type="dcterms:W3CDTF">2020-06-24T14:53:13Z</dcterms:modified>
</cp:coreProperties>
</file>