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MyPC\Desktop\REDES\"/>
    </mc:Choice>
  </mc:AlternateContent>
  <xr:revisionPtr revIDLastSave="0" documentId="8_{A1A7D512-134E-44D8-93D7-845677577DB3}" xr6:coauthVersionLast="46" xr6:coauthVersionMax="46" xr10:uidLastSave="{00000000-0000-0000-0000-000000000000}"/>
  <bookViews>
    <workbookView xWindow="-108" yWindow="-108" windowWidth="23256" windowHeight="12576" xr2:uid="{00000000-000D-0000-FFFF-FFFF00000000}"/>
  </bookViews>
  <sheets>
    <sheet name="CCT 318-99" sheetId="1" r:id="rId1"/>
    <sheet name="CATEGORÍAS" sheetId="4" r:id="rId2"/>
    <sheet name="Antiguedad" sheetId="2" r:id="rId3"/>
    <sheet name="DATOS" sheetId="3" state="hidden" r:id="rId4"/>
  </sheets>
  <definedNames>
    <definedName name="A_PARTIR_DE_MARZO_2017">'CCT 318-99'!$B$11</definedName>
  </definedNames>
  <calcPr calcId="191029" iterate="1" iterateCount="1"/>
</workbook>
</file>

<file path=xl/calcChain.xml><?xml version="1.0" encoding="utf-8"?>
<calcChain xmlns="http://schemas.openxmlformats.org/spreadsheetml/2006/main">
  <c r="E26" i="1" l="1"/>
  <c r="F26" i="1"/>
  <c r="G26" i="1"/>
  <c r="H26" i="1"/>
  <c r="D26" i="1"/>
  <c r="H21" i="1"/>
  <c r="G21" i="1"/>
  <c r="F21" i="1"/>
  <c r="E21" i="1"/>
  <c r="D21" i="1"/>
  <c r="H20" i="1"/>
  <c r="G20" i="1"/>
  <c r="F20" i="1"/>
  <c r="E20" i="1"/>
  <c r="D20" i="1"/>
  <c r="H19" i="1"/>
  <c r="G19" i="1"/>
  <c r="F19" i="1"/>
  <c r="E19" i="1"/>
  <c r="D19" i="1"/>
  <c r="H14" i="1"/>
  <c r="G14" i="1"/>
  <c r="F14" i="1"/>
  <c r="E14" i="1"/>
  <c r="D14" i="1"/>
  <c r="H13" i="1"/>
  <c r="G13" i="1"/>
  <c r="F13" i="1"/>
  <c r="E13" i="1"/>
  <c r="D13" i="1"/>
  <c r="H12" i="1"/>
  <c r="G12" i="1"/>
  <c r="F12" i="1"/>
  <c r="E12" i="1"/>
  <c r="D12" i="1"/>
  <c r="B21" i="1"/>
  <c r="B20" i="1"/>
  <c r="B19" i="1"/>
  <c r="B18" i="1"/>
  <c r="B14" i="1"/>
  <c r="B13" i="1"/>
  <c r="B12" i="1"/>
  <c r="B11" i="1"/>
  <c r="H32" i="1"/>
  <c r="G32" i="1"/>
  <c r="F32" i="1"/>
  <c r="E32" i="1"/>
  <c r="D32" i="1"/>
  <c r="H31" i="1"/>
  <c r="G31" i="1"/>
  <c r="F31" i="1"/>
  <c r="E31" i="1"/>
  <c r="D31" i="1"/>
  <c r="H30" i="1"/>
  <c r="D30" i="1"/>
  <c r="H29" i="1"/>
  <c r="G29" i="1"/>
  <c r="F29" i="1"/>
  <c r="E29" i="1"/>
  <c r="D29" i="1"/>
  <c r="H18" i="1"/>
  <c r="G18" i="1"/>
  <c r="F18" i="1"/>
  <c r="E18" i="1"/>
  <c r="D18" i="1"/>
  <c r="H11" i="1"/>
  <c r="G11" i="1"/>
  <c r="F11" i="1"/>
  <c r="E11" i="1"/>
  <c r="D11" i="1"/>
  <c r="G30" i="1"/>
  <c r="F30" i="1"/>
  <c r="E30" i="1"/>
  <c r="E28" i="1"/>
  <c r="H28" i="1"/>
  <c r="H33" i="1"/>
  <c r="E33" i="1"/>
  <c r="D28" i="1"/>
  <c r="D33" i="1"/>
  <c r="G33" i="1"/>
  <c r="G28" i="1"/>
  <c r="F33" i="1"/>
  <c r="F28" i="1"/>
  <c r="D27" i="1" l="1"/>
  <c r="D35" i="1" s="1"/>
  <c r="H27" i="1"/>
  <c r="H35" i="1" s="1"/>
  <c r="F27" i="1"/>
  <c r="F35" i="1" s="1"/>
  <c r="G51" i="1"/>
  <c r="G52" i="1" s="1"/>
  <c r="E51" i="1"/>
  <c r="E52" i="1" s="1"/>
  <c r="G27" i="1"/>
  <c r="G35" i="1" s="1"/>
  <c r="E27" i="1"/>
  <c r="E35" i="1" s="1"/>
  <c r="F51" i="1"/>
  <c r="F53" i="1" s="1"/>
  <c r="D51" i="1"/>
  <c r="D55" i="1" s="1"/>
  <c r="H51" i="1"/>
  <c r="H52" i="1" s="1"/>
  <c r="F55" i="1"/>
  <c r="F58" i="1"/>
  <c r="F57" i="1"/>
  <c r="E54" i="1"/>
  <c r="E53" i="1"/>
  <c r="E55" i="1"/>
  <c r="G53" i="1"/>
  <c r="G57" i="1"/>
  <c r="G54" i="1"/>
  <c r="G55" i="1"/>
  <c r="F56" i="1"/>
  <c r="G56" i="1"/>
  <c r="E56" i="1"/>
  <c r="G58" i="1"/>
  <c r="E58" i="1"/>
  <c r="E57" i="1"/>
  <c r="H46" i="1" l="1"/>
  <c r="G38" i="1"/>
  <c r="F44" i="1"/>
  <c r="E37" i="1"/>
  <c r="F52" i="1"/>
  <c r="H58" i="1"/>
  <c r="D56" i="1"/>
  <c r="D52" i="1"/>
  <c r="H54" i="1"/>
  <c r="D58" i="1"/>
  <c r="D53" i="1"/>
  <c r="D57" i="1"/>
  <c r="D54" i="1"/>
  <c r="F54" i="1"/>
  <c r="H56" i="1"/>
  <c r="H53" i="1"/>
  <c r="H55" i="1"/>
  <c r="H57" i="1"/>
  <c r="G59" i="1"/>
  <c r="E59" i="1"/>
  <c r="E46" i="1"/>
  <c r="G44" i="1"/>
  <c r="F43" i="1"/>
  <c r="F46" i="1"/>
  <c r="H43" i="1"/>
  <c r="F38" i="1"/>
  <c r="H37" i="1"/>
  <c r="E38" i="1"/>
  <c r="G43" i="1"/>
  <c r="H44" i="1"/>
  <c r="F37" i="1"/>
  <c r="E43" i="1"/>
  <c r="H38" i="1"/>
  <c r="E44" i="1"/>
  <c r="G37" i="1"/>
  <c r="G46" i="1"/>
  <c r="D46" i="1"/>
  <c r="D37" i="1"/>
  <c r="D38" i="1"/>
  <c r="D44" i="1"/>
  <c r="D43" i="1"/>
  <c r="F40" i="1" l="1"/>
  <c r="F59" i="1"/>
  <c r="F70" i="1" s="1"/>
  <c r="H40" i="1"/>
  <c r="E40" i="1"/>
  <c r="D40" i="1"/>
  <c r="G68" i="1"/>
  <c r="E67" i="1"/>
  <c r="G40" i="1"/>
  <c r="D59" i="1"/>
  <c r="D61" i="1" s="1"/>
  <c r="E61" i="1"/>
  <c r="H59" i="1"/>
  <c r="G70" i="1"/>
  <c r="G62" i="1"/>
  <c r="G61" i="1"/>
  <c r="G67" i="1"/>
  <c r="E70" i="1"/>
  <c r="E62" i="1"/>
  <c r="E68" i="1"/>
  <c r="F62" i="1" l="1"/>
  <c r="F68" i="1"/>
  <c r="F67" i="1"/>
  <c r="F61" i="1"/>
  <c r="E64" i="1"/>
  <c r="G64" i="1"/>
  <c r="H68" i="1"/>
  <c r="D67" i="1"/>
  <c r="H67" i="1"/>
  <c r="D62" i="1"/>
  <c r="D64" i="1" s="1"/>
  <c r="H62" i="1"/>
  <c r="D68" i="1"/>
  <c r="D70" i="1"/>
  <c r="H70" i="1"/>
  <c r="H61" i="1"/>
  <c r="H64" i="1" l="1"/>
  <c r="F64" i="1"/>
</calcChain>
</file>

<file path=xl/sharedStrings.xml><?xml version="1.0" encoding="utf-8"?>
<sst xmlns="http://schemas.openxmlformats.org/spreadsheetml/2006/main" count="116" uniqueCount="76">
  <si>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</si>
  <si>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</si>
  <si>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</si>
  <si>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</si>
  <si>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</si>
  <si>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</si>
  <si>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</si>
  <si>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</si>
  <si>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</si>
  <si>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</si>
  <si>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</si>
  <si>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</si>
  <si>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</si>
  <si>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</si>
  <si>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</si>
  <si>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</si>
  <si>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</si>
  <si>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</si>
  <si>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</si>
  <si>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</si>
  <si>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</si>
  <si>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</si>
  <si>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</si>
  <si>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</si>
  <si>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</si>
  <si>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</si>
  <si>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</si>
  <si>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</si>
  <si>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</si>
  <si>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</si>
  <si>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</si>
  <si>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</si>
  <si>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</si>
  <si>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</si>
  <si>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</si>
  <si>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</si>
  <si>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</si>
  <si>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</si>
  <si>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</si>
  <si>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</si>
  <si>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</si>
  <si>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</si>
  <si>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</si>
  <si>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</si>
  <si>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</si>
  <si>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</si>
  <si>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</si>
  <si>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</si>
  <si>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</si>
  <si>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</si>
  <si>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</si>
  <si>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</si>
  <si>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</si>
  <si>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</si>
  <si>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</si>
  <si>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</si>
  <si>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</si>
  <si>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</si>
  <si>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</si>
  <si>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</si>
  <si>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</si>
  <si>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</si>
  <si>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</si>
  <si>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</si>
  <si>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</si>
  <si>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</si>
  <si>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 xml:space="preserve">Posicionándose en esta celda donde dice "A PARTIR DE….." podra seleccionar          que período quiere liquidar.  </t>
  </si>
  <si>
    <t>Se da la posibilidad de absorber los aumentos o sumas en más (“a cuenta futuros aumentos”), que se hubieran dado voluntaria y unilateralmente, hasta su concurrencia.</t>
  </si>
  <si>
    <t>*</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</si>
  <si>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(PARA ESTE PERÍODO )</t>
    </r>
  </si>
  <si>
    <t xml:space="preserve">Se ha incorporado al básico la suma del Decreto 14/20 de $ 4000-, es decir que se suprime como rubro adicional.  </t>
  </si>
  <si>
    <t>Se acepta que mientras no se retome la actividad presencial en forma integral, puede aplicarse la previsión del artículo 223 bis de la LCT, siempre y cuando se mantenga el salario neto del trabajador</t>
  </si>
  <si>
    <t>A PARTIR DE ENERO 2021</t>
  </si>
  <si>
    <t>A PARTIR DE MARZO 2021</t>
  </si>
  <si>
    <t>A PARTIR DE JULIO 2021</t>
  </si>
  <si>
    <t>A PARTIR DE SEPTIEMBRE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</si>
</sst>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Red]&quot;$&quot;\ \-#,##0.00"/>
    <numFmt numFmtId="165" formatCode="0.0%"/>
  </numFmts>
  <fonts count="20"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sz val="11"/>
      <color theme="1"/>
      <name val="Arial"/>
      <family val="2"/>
    </font>
    <font>
      <b/>
      <sz val="16"/>
      <color theme="1"/>
      <name val="Calibri"/>
      <family val="2"/>
      <scheme val="minor"/>
    </font>
    <font>
      <b/>
      <u/>
      <sz val="16"/>
      <color theme="1"/>
      <name val="Calibri"/>
      <family val="2"/>
      <scheme val="minor"/>
    </font>
    <font>
      <b/>
      <sz val="11"/>
      <color theme="1"/>
      <name val="Arial"/>
      <family val="2"/>
    </font>
    <font>
      <b/>
      <sz val="10"/>
      <color rgb="FF000000"/>
      <name val="Arial"/>
      <family val="2"/>
    </font>
  </fonts>
  <fills count="3">
    <fill>
      <patternFill patternType="none"/>
    </fill>
    <fill>
      <patternFill patternType="gray125"/>
    </fill>
    <fill>
      <patternFill patternType="solid">
        <fgColor rgb="FF92D050"/>
        <bgColor indexed="64"/>
      </patternFill>
    </fill>
  </fills>
  <borders count="31">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32">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6"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5"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9" xfId="0" applyFont="1" applyBorder="1" applyAlignment="1">
      <alignment horizontal="justify" vertical="center"/>
    </xf>
    <xf numFmtId="0" fontId="0" fillId="0" borderId="10" xfId="0" applyBorder="1"/>
    <xf numFmtId="0" fontId="10" fillId="0" borderId="9" xfId="0" applyFont="1" applyBorder="1" applyAlignment="1">
      <alignment horizontal="left" vertical="center" wrapText="1"/>
    </xf>
    <xf numFmtId="0" fontId="0" fillId="0" borderId="0" xfId="0" applyBorder="1" applyAlignment="1">
      <alignment horizontal="left" wrapText="1"/>
    </xf>
    <xf numFmtId="0" fontId="0" fillId="0" borderId="10"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5"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5" fontId="0" fillId="0" borderId="0" xfId="0" applyNumberFormat="1" applyBorder="1" applyAlignment="1">
      <alignment horizontal="center"/>
    </xf>
    <xf numFmtId="0" fontId="13" fillId="0" borderId="14" xfId="0" applyFont="1" applyBorder="1" applyAlignment="1"/>
    <xf numFmtId="0" fontId="0" fillId="0" borderId="3" xfId="0" applyBorder="1" applyAlignment="1">
      <alignment horizontal="center"/>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9" fillId="0" borderId="27" xfId="0" applyFont="1" applyBorder="1" applyAlignment="1">
      <alignment horizontal="center" vertical="center" wrapText="1"/>
    </xf>
    <xf numFmtId="164" fontId="8" fillId="0" borderId="4" xfId="0" applyNumberFormat="1" applyFont="1" applyBorder="1" applyAlignment="1">
      <alignment horizontal="center" vertical="center" wrapText="1"/>
    </xf>
    <xf numFmtId="0" fontId="18" fillId="0" borderId="0" xfId="0" applyFont="1" applyAlignment="1">
      <alignment vertical="center"/>
    </xf>
    <xf numFmtId="0" fontId="5" fillId="0" borderId="0" xfId="0" applyFont="1" applyAlignment="1">
      <alignment horizontal="right" vertical="center"/>
    </xf>
    <xf numFmtId="8" fontId="0" fillId="0" borderId="0" xfId="0" applyNumberFormat="1"/>
    <xf numFmtId="8" fontId="6" fillId="0" borderId="0" xfId="0" applyNumberFormat="1" applyFont="1" applyAlignment="1">
      <alignment horizontal="center" vertical="center"/>
    </xf>
    <xf numFmtId="0" fontId="5" fillId="0" borderId="0" xfId="0" applyFont="1" applyAlignment="1">
      <alignment horizontal="right" vertical="center"/>
    </xf>
    <xf numFmtId="0" fontId="15" fillId="0" borderId="0" xfId="0" applyFont="1" applyAlignment="1">
      <alignment horizontal="left" vertical="center"/>
    </xf>
    <xf numFmtId="0" fontId="13" fillId="0" borderId="0" xfId="0" applyFont="1" applyAlignment="1">
      <alignment horizontal="center"/>
    </xf>
    <xf numFmtId="0" fontId="5" fillId="2" borderId="15" xfId="0" applyFont="1" applyFill="1" applyBorder="1" applyAlignment="1">
      <alignment horizontal="center"/>
    </xf>
    <xf numFmtId="0" fontId="0" fillId="0" borderId="0" xfId="0" applyAlignment="1">
      <alignment horizontal="center"/>
    </xf>
    <xf numFmtId="0" fontId="10" fillId="0" borderId="17" xfId="0" applyFont="1" applyBorder="1" applyAlignment="1">
      <alignment horizontal="left" vertical="center"/>
    </xf>
    <xf numFmtId="0" fontId="10" fillId="0" borderId="15" xfId="0" applyFont="1" applyBorder="1" applyAlignment="1">
      <alignment horizontal="left" vertical="center"/>
    </xf>
    <xf numFmtId="0" fontId="0" fillId="0" borderId="11"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4" xfId="0" applyFont="1" applyBorder="1" applyAlignment="1">
      <alignment horizontal="left"/>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3" xfId="0" applyFont="1" applyBorder="1" applyAlignment="1">
      <alignment horizontal="left" vertical="center"/>
    </xf>
    <xf numFmtId="0" fontId="10" fillId="0" borderId="0" xfId="0" applyFont="1" applyBorder="1" applyAlignment="1">
      <alignment horizontal="lef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8" fillId="0" borderId="0" xfId="0" applyFont="1" applyAlignment="1">
      <alignment horizontal="left"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0" fillId="0" borderId="13"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6" fillId="0" borderId="13" xfId="0" applyFont="1" applyBorder="1" applyAlignment="1">
      <alignment horizontal="justify" vertical="top" wrapText="1"/>
    </xf>
    <xf numFmtId="0" fontId="16" fillId="0" borderId="0" xfId="0" applyFont="1" applyBorder="1" applyAlignment="1">
      <alignment horizontal="justify" vertical="top" wrapText="1"/>
    </xf>
    <xf numFmtId="0" fontId="16" fillId="0" borderId="1" xfId="0" applyFont="1" applyBorder="1" applyAlignment="1">
      <alignment horizontal="justify" vertical="top" wrapText="1"/>
    </xf>
    <xf numFmtId="0" fontId="16" fillId="0" borderId="17" xfId="0" applyFont="1" applyBorder="1" applyAlignment="1">
      <alignment horizontal="justify" vertical="top" wrapText="1"/>
    </xf>
    <xf numFmtId="0" fontId="16" fillId="0" borderId="15" xfId="0" applyFont="1" applyBorder="1" applyAlignment="1">
      <alignment horizontal="justify" vertical="top" wrapText="1"/>
    </xf>
    <xf numFmtId="0" fontId="16" fillId="0" borderId="2" xfId="0" applyFont="1" applyBorder="1" applyAlignment="1">
      <alignment horizontal="justify" vertical="top" wrapText="1"/>
    </xf>
    <xf numFmtId="0" fontId="15" fillId="0" borderId="0" xfId="0" applyFont="1" applyAlignment="1">
      <alignment horizontal="left" vertical="center" wrapText="1"/>
    </xf>
    <xf numFmtId="0" fontId="11" fillId="0" borderId="0" xfId="0" applyFont="1" applyAlignment="1">
      <alignment horizont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9" fillId="0" borderId="21" xfId="0" applyFont="1" applyBorder="1" applyAlignment="1">
      <alignment horizontal="left" vertical="center" wrapText="1"/>
    </xf>
    <xf numFmtId="0" fontId="9" fillId="0" borderId="14" xfId="0" applyFont="1" applyBorder="1" applyAlignment="1">
      <alignment horizontal="left" vertical="center" wrapText="1"/>
    </xf>
    <xf numFmtId="0" fontId="9"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13" fillId="2" borderId="14" xfId="0" applyFont="1" applyFill="1" applyBorder="1" applyAlignment="1">
      <alignment horizontal="center"/>
    </xf>
    <xf numFmtId="0" fontId="5" fillId="2" borderId="14" xfId="0" applyFont="1" applyFill="1" applyBorder="1" applyAlignment="1">
      <alignment horizontal="center"/>
    </xf>
    <xf numFmtId="0" fontId="18" fillId="0" borderId="0" xfId="0" applyFont="1" applyBorder="1" applyAlignment="1">
      <alignment horizontal="center" vertical="center" wrapText="1"/>
    </xf>
    <xf numFmtId="164" fontId="8" fillId="0" borderId="0" xfId="0" applyNumberFormat="1" applyFont="1" applyBorder="1" applyAlignment="1">
      <alignment horizontal="center" vertical="center" wrapText="1"/>
    </xf>
    <xf numFmtId="0" fontId="19" fillId="0" borderId="25" xfId="0" applyFont="1" applyBorder="1" applyAlignment="1">
      <alignment horizontal="center" vertical="center" wrapText="1"/>
    </xf>
    <xf numFmtId="8" fontId="19" fillId="0" borderId="28" xfId="0" applyNumberFormat="1" applyFont="1" applyBorder="1" applyAlignment="1">
      <alignment horizontal="center" vertical="center" wrapText="1"/>
    </xf>
    <xf numFmtId="8" fontId="19" fillId="0" borderId="4" xfId="0" applyNumberFormat="1" applyFont="1" applyBorder="1" applyAlignment="1">
      <alignment horizontal="center" vertical="center" wrapText="1"/>
    </xf>
    <xf numFmtId="8" fontId="19" fillId="0" borderId="29" xfId="0" applyNumberFormat="1" applyFont="1" applyBorder="1" applyAlignment="1">
      <alignment horizontal="center" vertical="center" wrapText="1"/>
    </xf>
    <xf numFmtId="0" fontId="19" fillId="0" borderId="21" xfId="0" applyFont="1" applyBorder="1" applyAlignment="1">
      <alignment horizontal="center" vertical="center" wrapText="1"/>
    </xf>
    <xf numFmtId="8" fontId="19" fillId="0" borderId="30" xfId="0" applyNumberFormat="1" applyFont="1" applyBorder="1" applyAlignment="1">
      <alignment horizontal="center" vertical="center" wrapText="1"/>
    </xf>
    <xf numFmtId="8" fontId="19" fillId="0" borderId="8" xfId="0" applyNumberFormat="1" applyFont="1" applyBorder="1" applyAlignment="1">
      <alignment horizontal="center" vertical="center" wrapText="1"/>
    </xf>
    <xf numFmtId="8" fontId="19" fillId="0" borderId="14" xfId="0" applyNumberFormat="1" applyFont="1" applyBorder="1" applyAlignment="1">
      <alignment horizontal="center" vertical="center" wrapText="1"/>
    </xf>
    <xf numFmtId="0" fontId="19" fillId="0" borderId="28"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5" xfId="0" applyFont="1" applyBorder="1" applyAlignment="1">
      <alignment horizontal="center" vertical="center"/>
    </xf>
    <xf numFmtId="0" fontId="19" fillId="0" borderId="2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24</xdr:row>
      <xdr:rowOff>85725</xdr:rowOff>
    </xdr:from>
    <xdr:to>
      <xdr:col>9</xdr:col>
      <xdr:colOff>704850</xdr:colOff>
      <xdr:row>25</xdr:row>
      <xdr:rowOff>133350</xdr:rowOff>
    </xdr:to>
    <xdr:cxnSp macro="">
      <xdr:nvCxnSpPr>
        <xdr:cNvPr id="3" name="Conector recto de flecha 2">
          <a:extLst>
            <a:ext uri="{FF2B5EF4-FFF2-40B4-BE49-F238E27FC236}">
              <a16:creationId xmlns:a16="http://schemas.microsoft.com/office/drawing/2014/main" id="{00000000-0008-0000-0000-000003000000}"/>
            </a:ext>
          </a:extLst>
        </xdr:cNvPr>
        <xdr:cNvCxnSpPr/>
      </xdr:nvCxnSpPr>
      <xdr:spPr>
        <a:xfrm>
          <a:off x="2352675" y="4086225"/>
          <a:ext cx="56578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742950</xdr:colOff>
      <xdr:row>26</xdr:row>
      <xdr:rowOff>123825</xdr:rowOff>
    </xdr:from>
    <xdr:to>
      <xdr:col>12</xdr:col>
      <xdr:colOff>161902</xdr:colOff>
      <xdr:row>27</xdr:row>
      <xdr:rowOff>104754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9572625" y="4505325"/>
          <a:ext cx="180952" cy="171429"/>
        </a:xfrm>
        <a:prstGeom prst="rect">
          <a:avLst/>
        </a:prstGeom>
      </xdr:spPr>
    </xdr:pic>
    <xdr:clientData/>
  </xdr:twoCellAnchor>
  <xdr:twoCellAnchor>
    <xdr:from>
      <xdr:col>3</xdr:col>
      <xdr:colOff>9525</xdr:colOff>
      <xdr:row>49</xdr:row>
      <xdr:rowOff>95250</xdr:rowOff>
    </xdr:from>
    <xdr:to>
      <xdr:col>9</xdr:col>
      <xdr:colOff>746760</xdr:colOff>
      <xdr:row>50</xdr:row>
      <xdr:rowOff>53340</xdr:rowOff>
    </xdr:to>
    <xdr:cxnSp macro="">
      <xdr:nvCxnSpPr>
        <xdr:cNvPr id="10" name="Conector recto de flecha 9">
          <a:extLst>
            <a:ext uri="{FF2B5EF4-FFF2-40B4-BE49-F238E27FC236}">
              <a16:creationId xmlns:a16="http://schemas.microsoft.com/office/drawing/2014/main" id="{00000000-0008-0000-0000-00000A000000}"/>
            </a:ext>
          </a:extLst>
        </xdr:cNvPr>
        <xdr:cNvCxnSpPr/>
      </xdr:nvCxnSpPr>
      <xdr:spPr>
        <a:xfrm>
          <a:off x="2310765" y="8591550"/>
          <a:ext cx="6063615" cy="1485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742950</xdr:colOff>
      <xdr:row>51</xdr:row>
      <xdr:rowOff>123825</xdr:rowOff>
    </xdr:from>
    <xdr:ext cx="180952" cy="171429"/>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91"/>
  <sheetViews>
    <sheetView tabSelected="1" workbookViewId="0">
      <selection activeCell="A50" sqref="A50:C50"/>
    </sheetView>
  </sheetViews>
  <sheetFormatPr baseColWidth="10" defaultRowHeight="14.4" x14ac:dyDescent="0.3"/>
  <cols>
    <col min="1" max="1" width="5.5546875" customWidth="1"/>
    <col min="2" max="2" width="16.6640625" customWidth="1"/>
    <col min="3" max="3" width="13.21875" customWidth="1"/>
    <col min="4" max="4" width="18.44140625" customWidth="1"/>
    <col min="5" max="5" width="12" bestFit="1" customWidth="1"/>
    <col min="6" max="8" width="11.88671875" bestFit="1" customWidth="1"/>
  </cols>
  <sheetData>
    <row r="3" spans="1:16" ht="19.5" customHeight="1" x14ac:dyDescent="0.3">
      <c r="A3" s="19" t="s">
        <v>22</v>
      </c>
    </row>
    <row r="4" spans="1:16" ht="17.399999999999999" x14ac:dyDescent="0.3">
      <c r="J4" s="82" t="s">
        <v>63</v>
      </c>
      <c r="K4" s="83"/>
      <c r="L4" s="83"/>
      <c r="M4" s="83"/>
      <c r="N4" s="83"/>
      <c r="O4" s="83"/>
      <c r="P4" s="84"/>
    </row>
    <row r="5" spans="1:16" ht="17.399999999999999" x14ac:dyDescent="0.3">
      <c r="E5" s="6" t="s">
        <v>7</v>
      </c>
      <c r="J5" s="85"/>
      <c r="K5" s="86"/>
      <c r="L5" s="86"/>
      <c r="M5" s="86"/>
      <c r="N5" s="86"/>
      <c r="O5" s="86"/>
      <c r="P5" s="87"/>
    </row>
    <row r="6" spans="1:16" ht="17.399999999999999" x14ac:dyDescent="0.3">
      <c r="E6" s="6" t="s">
        <v>8</v>
      </c>
      <c r="J6" s="88" t="s">
        <v>64</v>
      </c>
      <c r="K6" s="89"/>
      <c r="L6" s="89"/>
      <c r="M6" s="89"/>
      <c r="N6" s="89"/>
      <c r="O6" s="89"/>
      <c r="P6" s="90"/>
    </row>
    <row r="7" spans="1:16" ht="17.399999999999999" x14ac:dyDescent="0.3">
      <c r="E7" s="6" t="s">
        <v>17</v>
      </c>
      <c r="J7" s="88"/>
      <c r="K7" s="89"/>
      <c r="L7" s="89"/>
      <c r="M7" s="89"/>
      <c r="N7" s="89"/>
      <c r="O7" s="89"/>
      <c r="P7" s="90"/>
    </row>
    <row r="8" spans="1:16" ht="17.399999999999999" x14ac:dyDescent="0.3">
      <c r="D8" s="48"/>
      <c r="J8" s="88"/>
      <c r="K8" s="89"/>
      <c r="L8" s="89"/>
      <c r="M8" s="89"/>
      <c r="N8" s="89"/>
      <c r="O8" s="89"/>
      <c r="P8" s="90"/>
    </row>
    <row r="9" spans="1:16" ht="16.2" thickBot="1" x14ac:dyDescent="0.35">
      <c r="A9" s="7"/>
      <c r="B9" s="38" t="s">
        <v>59</v>
      </c>
      <c r="C9" s="38"/>
      <c r="J9" s="88"/>
      <c r="K9" s="89"/>
      <c r="L9" s="89"/>
      <c r="M9" s="89"/>
      <c r="N9" s="89"/>
      <c r="O9" s="89"/>
      <c r="P9" s="90"/>
    </row>
    <row r="10" spans="1:16" ht="16.2" thickBot="1" x14ac:dyDescent="0.35">
      <c r="A10" s="7"/>
      <c r="B10" s="59" t="s">
        <v>62</v>
      </c>
      <c r="C10" s="60"/>
      <c r="D10" s="11" t="s">
        <v>9</v>
      </c>
      <c r="E10" s="11" t="s">
        <v>10</v>
      </c>
      <c r="F10" s="11" t="s">
        <v>11</v>
      </c>
      <c r="G10" s="11" t="s">
        <v>12</v>
      </c>
      <c r="H10" s="12" t="s">
        <v>13</v>
      </c>
      <c r="J10" s="88"/>
      <c r="K10" s="89"/>
      <c r="L10" s="89"/>
      <c r="M10" s="89"/>
      <c r="N10" s="89"/>
      <c r="O10" s="89"/>
      <c r="P10" s="90"/>
    </row>
    <row r="11" spans="1:16" ht="16.2" thickBot="1" x14ac:dyDescent="0.35">
      <c r="A11" s="7"/>
      <c r="B11" s="130" t="str">
        <f>DATOS!A6</f>
        <v>A PARTIR DE ENERO 2021</v>
      </c>
      <c r="C11" s="131"/>
      <c r="D11" s="42">
        <f>DATOS!B6</f>
        <v>41432.239999999998</v>
      </c>
      <c r="E11" s="42">
        <f>DATOS!C6</f>
        <v>39585.910000000003</v>
      </c>
      <c r="F11" s="42">
        <f>DATOS!D6</f>
        <v>38356.81</v>
      </c>
      <c r="G11" s="42">
        <f>DATOS!E6</f>
        <v>37137.379999999997</v>
      </c>
      <c r="H11" s="42">
        <f>DATOS!F6</f>
        <v>36710.69</v>
      </c>
      <c r="J11" s="88"/>
      <c r="K11" s="89"/>
      <c r="L11" s="89"/>
      <c r="M11" s="89"/>
      <c r="N11" s="89"/>
      <c r="O11" s="89"/>
      <c r="P11" s="90"/>
    </row>
    <row r="12" spans="1:16" ht="15.75" customHeight="1" thickBot="1" x14ac:dyDescent="0.35">
      <c r="B12" s="130" t="str">
        <f>DATOS!A7</f>
        <v>A PARTIR DE MARZO 2021</v>
      </c>
      <c r="C12" s="131"/>
      <c r="D12" s="42">
        <f>DATOS!B7</f>
        <v>47647.08</v>
      </c>
      <c r="E12" s="42">
        <f>DATOS!C7</f>
        <v>45523.8</v>
      </c>
      <c r="F12" s="42">
        <f>DATOS!D7</f>
        <v>44110.33</v>
      </c>
      <c r="G12" s="42">
        <f>DATOS!E7</f>
        <v>42707.99</v>
      </c>
      <c r="H12" s="42">
        <f>DATOS!F7</f>
        <v>42217.29</v>
      </c>
      <c r="J12" s="88"/>
      <c r="K12" s="89"/>
      <c r="L12" s="89"/>
      <c r="M12" s="89"/>
      <c r="N12" s="89"/>
      <c r="O12" s="89"/>
      <c r="P12" s="90"/>
    </row>
    <row r="13" spans="1:16" ht="15.75" customHeight="1" thickBot="1" x14ac:dyDescent="0.35">
      <c r="B13" s="130" t="str">
        <f>DATOS!A8</f>
        <v>A PARTIR DE JULIO 2021</v>
      </c>
      <c r="C13" s="131"/>
      <c r="D13" s="42">
        <f>DATOS!B8</f>
        <v>51790.3</v>
      </c>
      <c r="E13" s="42">
        <f>DATOS!C8</f>
        <v>49482.39</v>
      </c>
      <c r="F13" s="42">
        <f>DATOS!D8</f>
        <v>47946.01</v>
      </c>
      <c r="G13" s="42">
        <f>DATOS!E8</f>
        <v>46421.73</v>
      </c>
      <c r="H13" s="42">
        <f>DATOS!F8</f>
        <v>45888.36</v>
      </c>
      <c r="J13" s="88"/>
      <c r="K13" s="89"/>
      <c r="L13" s="89"/>
      <c r="M13" s="89"/>
      <c r="N13" s="89"/>
      <c r="O13" s="89"/>
      <c r="P13" s="90"/>
    </row>
    <row r="14" spans="1:16" ht="15.75" customHeight="1" thickBot="1" x14ac:dyDescent="0.35">
      <c r="B14" s="130" t="str">
        <f>DATOS!A9</f>
        <v>A PARTIR DE SEPTIEMBRE 2021</v>
      </c>
      <c r="C14" s="131"/>
      <c r="D14" s="42">
        <f>DATOS!B9</f>
        <v>55933.52</v>
      </c>
      <c r="E14" s="42">
        <f>DATOS!C9</f>
        <v>53440.98</v>
      </c>
      <c r="F14" s="42">
        <f>DATOS!D9</f>
        <v>51781.69</v>
      </c>
      <c r="G14" s="42">
        <f>DATOS!E9</f>
        <v>50135.46</v>
      </c>
      <c r="H14" s="42">
        <f>DATOS!F9</f>
        <v>49559.43</v>
      </c>
      <c r="J14" s="88"/>
      <c r="K14" s="89"/>
      <c r="L14" s="89"/>
      <c r="M14" s="89"/>
      <c r="N14" s="89"/>
      <c r="O14" s="89"/>
      <c r="P14" s="90"/>
    </row>
    <row r="15" spans="1:16" x14ac:dyDescent="0.3">
      <c r="D15" s="47"/>
      <c r="J15" s="88"/>
      <c r="K15" s="89"/>
      <c r="L15" s="89"/>
      <c r="M15" s="89"/>
      <c r="N15" s="89"/>
      <c r="O15" s="89"/>
      <c r="P15" s="90"/>
    </row>
    <row r="16" spans="1:16" ht="16.2" thickBot="1" x14ac:dyDescent="0.35">
      <c r="B16" s="63" t="s">
        <v>60</v>
      </c>
      <c r="C16" s="63"/>
      <c r="D16" s="63"/>
      <c r="J16" s="88"/>
      <c r="K16" s="89"/>
      <c r="L16" s="89"/>
      <c r="M16" s="89"/>
      <c r="N16" s="89"/>
      <c r="O16" s="89"/>
      <c r="P16" s="90"/>
    </row>
    <row r="17" spans="1:16" ht="16.2" thickBot="1" x14ac:dyDescent="0.35">
      <c r="B17" s="61" t="s">
        <v>61</v>
      </c>
      <c r="C17" s="62"/>
      <c r="D17" s="11" t="s">
        <v>9</v>
      </c>
      <c r="E17" s="11" t="s">
        <v>10</v>
      </c>
      <c r="F17" s="11" t="s">
        <v>11</v>
      </c>
      <c r="G17" s="11" t="s">
        <v>12</v>
      </c>
      <c r="H17" s="12" t="s">
        <v>13</v>
      </c>
      <c r="J17" s="88"/>
      <c r="K17" s="89"/>
      <c r="L17" s="89"/>
      <c r="M17" s="89"/>
      <c r="N17" s="89"/>
      <c r="O17" s="89"/>
      <c r="P17" s="90"/>
    </row>
    <row r="18" spans="1:16" ht="15" thickBot="1" x14ac:dyDescent="0.35">
      <c r="B18" s="130" t="str">
        <f>DATOS!A16</f>
        <v>A PARTIR DE ENERO 2021</v>
      </c>
      <c r="C18" s="131"/>
      <c r="D18" s="44">
        <f>DATOS!B16</f>
        <v>1004.33</v>
      </c>
      <c r="E18" s="44">
        <f>DATOS!C16</f>
        <v>992.68</v>
      </c>
      <c r="F18" s="44">
        <f>DATOS!D16</f>
        <v>988</v>
      </c>
      <c r="G18" s="44">
        <f>DATOS!E16</f>
        <v>974.01</v>
      </c>
      <c r="H18" s="44">
        <f>DATOS!F16</f>
        <v>955.36</v>
      </c>
      <c r="J18" s="88"/>
      <c r="K18" s="89"/>
      <c r="L18" s="89"/>
      <c r="M18" s="89"/>
      <c r="N18" s="89"/>
      <c r="O18" s="89"/>
      <c r="P18" s="90"/>
    </row>
    <row r="19" spans="1:16" ht="15.75" customHeight="1" thickBot="1" x14ac:dyDescent="0.35">
      <c r="B19" s="130" t="str">
        <f>DATOS!A17</f>
        <v>A PARTIR DE MARZO 2021</v>
      </c>
      <c r="C19" s="131"/>
      <c r="D19" s="44">
        <f>DATOS!B17</f>
        <v>1154.98</v>
      </c>
      <c r="E19" s="44">
        <f>DATOS!C17</f>
        <v>1141.58</v>
      </c>
      <c r="F19" s="44">
        <f>DATOS!D17</f>
        <v>1136.2</v>
      </c>
      <c r="G19" s="44">
        <f>DATOS!E17</f>
        <v>1120.1099999999999</v>
      </c>
      <c r="H19" s="44">
        <f>DATOS!F17</f>
        <v>1098.6600000000001</v>
      </c>
      <c r="J19" s="88"/>
      <c r="K19" s="89"/>
      <c r="L19" s="89"/>
      <c r="M19" s="89"/>
      <c r="N19" s="89"/>
      <c r="O19" s="89"/>
      <c r="P19" s="90"/>
    </row>
    <row r="20" spans="1:16" ht="15.75" customHeight="1" thickBot="1" x14ac:dyDescent="0.35">
      <c r="B20" s="130" t="str">
        <f>DATOS!A18</f>
        <v>A PARTIR DE JULIO 2021</v>
      </c>
      <c r="C20" s="131"/>
      <c r="D20" s="44">
        <f>DATOS!B18</f>
        <v>1255.4100000000001</v>
      </c>
      <c r="E20" s="44">
        <f>DATOS!C18</f>
        <v>1240.8499999999999</v>
      </c>
      <c r="F20" s="44">
        <f>DATOS!D18</f>
        <v>1235</v>
      </c>
      <c r="G20" s="44">
        <f>DATOS!E18</f>
        <v>1217.51</v>
      </c>
      <c r="H20" s="44">
        <f>DATOS!F18</f>
        <v>1194.19</v>
      </c>
      <c r="J20" s="88"/>
      <c r="K20" s="89"/>
      <c r="L20" s="89"/>
      <c r="M20" s="89"/>
      <c r="N20" s="89"/>
      <c r="O20" s="89"/>
      <c r="P20" s="90"/>
    </row>
    <row r="21" spans="1:16" ht="15.75" customHeight="1" thickBot="1" x14ac:dyDescent="0.35">
      <c r="B21" s="130" t="str">
        <f>DATOS!A19</f>
        <v>A PARTIR DE SEPTIEMBRE 2021</v>
      </c>
      <c r="C21" s="131"/>
      <c r="D21" s="44">
        <f>DATOS!B19</f>
        <v>1355.84</v>
      </c>
      <c r="E21" s="44">
        <f>DATOS!C19</f>
        <v>1340.12</v>
      </c>
      <c r="F21" s="44">
        <f>DATOS!D19</f>
        <v>1333.8</v>
      </c>
      <c r="G21" s="44">
        <f>DATOS!E19</f>
        <v>1314.91</v>
      </c>
      <c r="H21" s="44">
        <f>DATOS!F19</f>
        <v>1289.73</v>
      </c>
      <c r="J21" s="88"/>
      <c r="K21" s="89"/>
      <c r="L21" s="89"/>
      <c r="M21" s="89"/>
      <c r="N21" s="89"/>
      <c r="O21" s="89"/>
      <c r="P21" s="90"/>
    </row>
    <row r="22" spans="1:16" x14ac:dyDescent="0.3">
      <c r="J22" s="88"/>
      <c r="K22" s="89"/>
      <c r="L22" s="89"/>
      <c r="M22" s="89"/>
      <c r="N22" s="89"/>
      <c r="O22" s="89"/>
      <c r="P22" s="90"/>
    </row>
    <row r="23" spans="1:16" ht="15.75" hidden="1" customHeight="1" x14ac:dyDescent="0.3">
      <c r="A23" s="7">
        <v>46.5</v>
      </c>
      <c r="B23" s="7" t="s">
        <v>0</v>
      </c>
      <c r="J23" s="88"/>
      <c r="K23" s="89"/>
      <c r="L23" s="89"/>
      <c r="M23" s="89"/>
      <c r="N23" s="89"/>
      <c r="O23" s="89"/>
      <c r="P23" s="90"/>
    </row>
    <row r="24" spans="1:16" ht="15.6" x14ac:dyDescent="0.3">
      <c r="A24" s="53"/>
      <c r="B24" s="53"/>
      <c r="C24" s="51" t="s">
        <v>65</v>
      </c>
      <c r="D24" s="51"/>
      <c r="E24" s="51"/>
      <c r="F24" s="51"/>
      <c r="G24" s="51"/>
      <c r="J24" s="91"/>
      <c r="K24" s="92"/>
      <c r="L24" s="92"/>
      <c r="M24" s="92"/>
      <c r="N24" s="92"/>
      <c r="O24" s="92"/>
      <c r="P24" s="93"/>
    </row>
    <row r="25" spans="1:16" ht="15" thickBot="1" x14ac:dyDescent="0.35">
      <c r="A25" s="52" t="s">
        <v>73</v>
      </c>
      <c r="B25" s="52"/>
      <c r="C25" s="52"/>
    </row>
    <row r="26" spans="1:16" x14ac:dyDescent="0.3">
      <c r="A26" s="58" t="s">
        <v>1</v>
      </c>
      <c r="B26" s="58"/>
      <c r="C26" s="8">
        <v>46.5</v>
      </c>
      <c r="D26" s="9">
        <f>IF($A$25=B11,D11/$A$23*$C$26,IF($A$25=B12,D12/$A$23*$C$26,IF($A$25=B13,D13/$A$23*C26,IF($A$25=B14,D14/$A$23*$C$26,0))))</f>
        <v>47647.08</v>
      </c>
      <c r="E26" s="9">
        <f>IF($A$25=$B11,E11/$A$23*$C$26,IF($A$25=$B12,E12/$A$23*$C$26,IF($A$25=#REF!,#REF!/$A$23*$C$26,IF($A$25=#REF!,#REF!/$A$23*$C$26,0))))</f>
        <v>45523.8</v>
      </c>
      <c r="F26" s="9">
        <f>IF($A$25=$B11,F11/$A$23*$C$26,IF($A$25=$B12,F12/$A$23*$C$26,IF($A$25=#REF!,#REF!/$A$23*$C$26,IF($A$25=#REF!,#REF!/$A$23*$C$26,0))))</f>
        <v>44110.33</v>
      </c>
      <c r="G26" s="9">
        <f>IF($A$25=$B11,G11/$A$23*$C$26,IF($A$25=$B12,G12/$A$23*$C$26,IF($A$25=#REF!,#REF!/$A$23*$C$26,IF($A$25=#REF!,#REF!/$A$23*$C$26,0))))</f>
        <v>42707.99</v>
      </c>
      <c r="H26" s="9">
        <f>IF($A$25=$B11,H11/$A$23*$C$26,IF($A$25=$B12,H12/$A$23*$C$26,IF($A$25=#REF!,#REF!/$A$23*$C$26,IF($A$25=#REF!,#REF!/$A$23*$C$26,0))))</f>
        <v>42217.29</v>
      </c>
      <c r="J26" s="1"/>
      <c r="K26" s="64" t="s">
        <v>66</v>
      </c>
      <c r="L26" s="65"/>
      <c r="M26" s="65"/>
      <c r="N26" s="65"/>
      <c r="O26" s="66"/>
    </row>
    <row r="27" spans="1:16" x14ac:dyDescent="0.3">
      <c r="A27" s="58" t="s">
        <v>4</v>
      </c>
      <c r="B27" s="58"/>
      <c r="C27" s="8">
        <v>0</v>
      </c>
      <c r="D27" s="9">
        <f>LOOKUP(C27,Antiguedad!$A$3:$A$94,Antiguedad!$B$3:$B$94)*D26/100</f>
        <v>0</v>
      </c>
      <c r="E27" s="9">
        <f>LOOKUP(C27,Antiguedad!$A$3:$A$94,Antiguedad!$B$3:$B$94)*E26/100</f>
        <v>0</v>
      </c>
      <c r="F27" s="9">
        <f>LOOKUP(C27,Antiguedad!$A$3:$A$94,Antiguedad!$B$3:$B$94)*F26/100</f>
        <v>0</v>
      </c>
      <c r="G27" s="9">
        <f>LOOKUP(C27,Antiguedad!$A$3:$A$94,Antiguedad!$B$3:$B$94)*G26/100</f>
        <v>0</v>
      </c>
      <c r="H27" s="9">
        <f>LOOKUP(C27,Antiguedad!$A$3:$A$94,Antiguedad!$B$3:$B$94)*H26/100</f>
        <v>0</v>
      </c>
      <c r="K27" s="67"/>
      <c r="L27" s="68"/>
      <c r="M27" s="68"/>
      <c r="N27" s="68"/>
      <c r="O27" s="69"/>
    </row>
    <row r="28" spans="1:16" ht="15" thickBot="1" x14ac:dyDescent="0.35">
      <c r="A28" s="58" t="s">
        <v>57</v>
      </c>
      <c r="B28" s="58"/>
      <c r="C28" s="8">
        <v>0</v>
      </c>
      <c r="D28" s="9">
        <f>IF(C28=0,0,D26*10%)</f>
        <v>0</v>
      </c>
      <c r="E28" s="9">
        <f>IF(C28=0,0,E26*10%)</f>
        <v>0</v>
      </c>
      <c r="F28" s="9">
        <f>IF(C28=0,0,F26*10%)</f>
        <v>0</v>
      </c>
      <c r="G28" s="9">
        <f>IF(C28=0,0,G26*10%)</f>
        <v>0</v>
      </c>
      <c r="H28" s="9">
        <f>IF(C28=0,0,H26*10%)</f>
        <v>0</v>
      </c>
      <c r="K28" s="70"/>
      <c r="L28" s="71"/>
      <c r="M28" s="71"/>
      <c r="N28" s="71"/>
      <c r="O28" s="72"/>
    </row>
    <row r="29" spans="1:16" x14ac:dyDescent="0.3">
      <c r="A29" s="58" t="s">
        <v>58</v>
      </c>
      <c r="B29" s="58"/>
      <c r="C29" s="8">
        <v>0</v>
      </c>
      <c r="D29" s="9">
        <f>IF(C29=0,0,D26*6%)</f>
        <v>0</v>
      </c>
      <c r="E29" s="9">
        <f>IF(C29=0,0,E26*6%)</f>
        <v>0</v>
      </c>
      <c r="F29" s="9">
        <f>IF(C29=0,0,F26*6%)</f>
        <v>0</v>
      </c>
      <c r="G29" s="9">
        <f>IF(C29=0,0,G26*6%)</f>
        <v>0</v>
      </c>
      <c r="H29" s="9">
        <f>IF(C29=0,0,H26*6%)</f>
        <v>0</v>
      </c>
    </row>
    <row r="30" spans="1:16" x14ac:dyDescent="0.3">
      <c r="A30" s="56" t="s">
        <v>55</v>
      </c>
      <c r="B30" s="57"/>
      <c r="C30" s="13">
        <v>0</v>
      </c>
      <c r="D30" s="9">
        <f>IF($C$30=0,0,D26*5%)</f>
        <v>0</v>
      </c>
      <c r="E30" s="9">
        <f>IF($C$30=0,0,E26*5%)</f>
        <v>0</v>
      </c>
      <c r="F30" s="9">
        <f>IF($C$30=0,0,F26*5%)</f>
        <v>0</v>
      </c>
      <c r="G30" s="9">
        <f>IF($C$30=0,0,G26*5%)</f>
        <v>0</v>
      </c>
      <c r="H30" s="9">
        <f>IF($C$30=0,0,H26*5%)</f>
        <v>0</v>
      </c>
    </row>
    <row r="31" spans="1:16" x14ac:dyDescent="0.3">
      <c r="A31" s="58" t="s">
        <v>5</v>
      </c>
      <c r="B31" s="58"/>
      <c r="C31" s="8">
        <v>0</v>
      </c>
      <c r="D31" s="9">
        <f>IF($C$31=0,0,D26*5%)</f>
        <v>0</v>
      </c>
      <c r="E31" s="9">
        <f>IF($C$31=0,0,E26*5%)</f>
        <v>0</v>
      </c>
      <c r="F31" s="9">
        <f>IF($C$31=0,0,F26*5%)</f>
        <v>0</v>
      </c>
      <c r="G31" s="9">
        <f>IF($C$31=0,0,G26*5%)</f>
        <v>0</v>
      </c>
      <c r="H31" s="9">
        <f>IF($C$31=0,0,H26*5%)</f>
        <v>0</v>
      </c>
    </row>
    <row r="32" spans="1:16" x14ac:dyDescent="0.3">
      <c r="A32" s="56" t="s">
        <v>56</v>
      </c>
      <c r="B32" s="57"/>
      <c r="C32" s="13">
        <v>0</v>
      </c>
      <c r="D32" s="9">
        <f>IF($C$32=0,0,D26*4%)</f>
        <v>0</v>
      </c>
      <c r="E32" s="9">
        <f>IF($C$32=0,0,E26*4%)</f>
        <v>0</v>
      </c>
      <c r="F32" s="9">
        <f>IF($C$32=0,0,F26*4%)</f>
        <v>0</v>
      </c>
      <c r="G32" s="9">
        <f>IF($C$32=0,0,G26*4%)</f>
        <v>0</v>
      </c>
      <c r="H32" s="9">
        <f>IF($C$32=0,0,H26*4%)</f>
        <v>0</v>
      </c>
    </row>
    <row r="33" spans="1:12" x14ac:dyDescent="0.3">
      <c r="A33" s="58" t="s">
        <v>2</v>
      </c>
      <c r="B33" s="58"/>
      <c r="C33" s="8">
        <v>0</v>
      </c>
      <c r="D33" s="9">
        <f>IF(C33=0,0,D26*15%)</f>
        <v>0</v>
      </c>
      <c r="E33" s="9">
        <f>IF(C33=0,0,E26*15%)</f>
        <v>0</v>
      </c>
      <c r="F33" s="9">
        <f>IF(C33=0,0,F26*15%)</f>
        <v>0</v>
      </c>
      <c r="G33" s="9">
        <f>IF(C33=0,0,G26*15%)</f>
        <v>0</v>
      </c>
      <c r="H33" s="9">
        <f>IF(C33=0,0,H26*15%)</f>
        <v>0</v>
      </c>
    </row>
    <row r="34" spans="1:12" x14ac:dyDescent="0.3">
      <c r="A34" s="56"/>
      <c r="B34" s="57"/>
      <c r="C34" s="39"/>
      <c r="D34" s="9"/>
      <c r="E34" s="9"/>
      <c r="F34" s="9"/>
      <c r="G34" s="9"/>
      <c r="H34" s="9"/>
    </row>
    <row r="35" spans="1:12" x14ac:dyDescent="0.3">
      <c r="A35" s="58" t="s">
        <v>14</v>
      </c>
      <c r="B35" s="58"/>
      <c r="C35" s="10"/>
      <c r="D35" s="9">
        <f>SUM(D26:D34)</f>
        <v>47647.08</v>
      </c>
      <c r="E35" s="9">
        <f>SUM(E26:E34)</f>
        <v>45523.8</v>
      </c>
      <c r="F35" s="9">
        <f>SUM(F26:F34)</f>
        <v>44110.33</v>
      </c>
      <c r="G35" s="9">
        <f>SUM(G26:G34)</f>
        <v>42707.99</v>
      </c>
      <c r="H35" s="9">
        <f>SUM(H26:H34)</f>
        <v>42217.29</v>
      </c>
    </row>
    <row r="37" spans="1:12" x14ac:dyDescent="0.3">
      <c r="A37" s="58" t="s">
        <v>25</v>
      </c>
      <c r="B37" s="58"/>
      <c r="C37" s="33">
        <v>0.17</v>
      </c>
      <c r="D37" s="9">
        <f>D35*$C$37</f>
        <v>8100.0036000000009</v>
      </c>
      <c r="E37" s="9">
        <f>E35*$C$37</f>
        <v>7739.0460000000012</v>
      </c>
      <c r="F37" s="9">
        <f>F35*$C$37</f>
        <v>7498.7561000000005</v>
      </c>
      <c r="G37" s="9">
        <f>G35*$C$37</f>
        <v>7260.3582999999999</v>
      </c>
      <c r="H37" s="9">
        <f>H35*$C$37</f>
        <v>7176.9393000000009</v>
      </c>
    </row>
    <row r="38" spans="1:12" x14ac:dyDescent="0.3">
      <c r="A38" s="56" t="s">
        <v>26</v>
      </c>
      <c r="B38" s="57"/>
      <c r="C38" s="34">
        <v>0</v>
      </c>
      <c r="D38" s="9">
        <f>D35*$C$38</f>
        <v>0</v>
      </c>
      <c r="E38" s="9">
        <f>E35*$C$38</f>
        <v>0</v>
      </c>
      <c r="F38" s="9">
        <f>F35*$C$38</f>
        <v>0</v>
      </c>
      <c r="G38" s="9">
        <f>G35*$C$38</f>
        <v>0</v>
      </c>
      <c r="H38" s="9">
        <f>H35*$C$38</f>
        <v>0</v>
      </c>
    </row>
    <row r="39" spans="1:12" x14ac:dyDescent="0.3">
      <c r="A39" s="56"/>
      <c r="B39" s="57"/>
      <c r="C39" s="23"/>
      <c r="D39" s="9"/>
      <c r="E39" s="9"/>
      <c r="F39" s="9"/>
      <c r="G39" s="9"/>
      <c r="H39" s="9"/>
    </row>
    <row r="40" spans="1:12" x14ac:dyDescent="0.3">
      <c r="A40" s="58" t="s">
        <v>15</v>
      </c>
      <c r="B40" s="58"/>
      <c r="D40" s="9">
        <f>D35-D37-D38+D39</f>
        <v>39547.076399999998</v>
      </c>
      <c r="E40" s="9">
        <f>E35-E37-E38+E39</f>
        <v>37784.754000000001</v>
      </c>
      <c r="F40" s="9">
        <f>F35-F37-F38+F39</f>
        <v>36611.573900000003</v>
      </c>
      <c r="G40" s="9">
        <f>G35-G37-G38+G39</f>
        <v>35447.631699999998</v>
      </c>
      <c r="H40" s="9">
        <f>H35-H37-H38+H39</f>
        <v>35040.350700000003</v>
      </c>
    </row>
    <row r="41" spans="1:12" x14ac:dyDescent="0.3">
      <c r="A41" s="21"/>
      <c r="B41" s="21"/>
      <c r="D41" s="22"/>
      <c r="E41" s="22"/>
      <c r="F41" s="22"/>
      <c r="G41" s="22"/>
      <c r="H41" s="22"/>
    </row>
    <row r="42" spans="1:12" x14ac:dyDescent="0.3">
      <c r="D42" s="1"/>
      <c r="E42" s="1"/>
      <c r="F42" s="1"/>
      <c r="G42" s="1"/>
      <c r="H42" s="1"/>
    </row>
    <row r="43" spans="1:12" x14ac:dyDescent="0.3">
      <c r="A43" s="58" t="s">
        <v>23</v>
      </c>
      <c r="B43" s="58"/>
      <c r="C43" s="35">
        <v>8.4000000000000005E-2</v>
      </c>
      <c r="D43" s="9">
        <f>D35*$C$43</f>
        <v>4002.3547200000003</v>
      </c>
      <c r="E43" s="9">
        <f>E35*$C$43</f>
        <v>3823.9992000000007</v>
      </c>
      <c r="F43" s="9">
        <f>F35*$C$43</f>
        <v>3705.2677200000003</v>
      </c>
      <c r="G43" s="9">
        <f>G35*$C$43</f>
        <v>3587.4711600000001</v>
      </c>
      <c r="H43" s="9">
        <f>H35*$C$43</f>
        <v>3546.2523600000004</v>
      </c>
    </row>
    <row r="44" spans="1:12" x14ac:dyDescent="0.3">
      <c r="A44" s="58" t="s">
        <v>24</v>
      </c>
      <c r="B44" s="58"/>
      <c r="C44" s="35">
        <v>0.06</v>
      </c>
      <c r="D44" s="9">
        <f>D35*$C$44</f>
        <v>2858.8247999999999</v>
      </c>
      <c r="E44" s="9">
        <f>E35*$C$44</f>
        <v>2731.4279999999999</v>
      </c>
      <c r="F44" s="9">
        <f>F35*$C$44</f>
        <v>2646.6197999999999</v>
      </c>
      <c r="G44" s="9">
        <f>G35*$C$44</f>
        <v>2562.4793999999997</v>
      </c>
      <c r="H44" s="9">
        <f>H35*$C$44</f>
        <v>2533.0374000000002</v>
      </c>
    </row>
    <row r="45" spans="1:12" x14ac:dyDescent="0.3">
      <c r="C45" s="36"/>
      <c r="D45" s="1"/>
      <c r="E45" s="1"/>
      <c r="F45" s="1"/>
      <c r="G45" s="1"/>
      <c r="H45" s="1"/>
    </row>
    <row r="46" spans="1:12" x14ac:dyDescent="0.3">
      <c r="A46" s="58" t="s">
        <v>27</v>
      </c>
      <c r="B46" s="58"/>
      <c r="C46" s="33">
        <v>0</v>
      </c>
      <c r="D46" s="9">
        <f>D35*$C$46</f>
        <v>0</v>
      </c>
      <c r="E46" s="9">
        <f>E35*$C$46</f>
        <v>0</v>
      </c>
      <c r="F46" s="9">
        <f>F35*$C$46</f>
        <v>0</v>
      </c>
      <c r="G46" s="9">
        <f>G35*$C$46</f>
        <v>0</v>
      </c>
      <c r="H46" s="9">
        <f>H35*$C$46</f>
        <v>0</v>
      </c>
      <c r="I46" s="53"/>
      <c r="J46" s="53"/>
      <c r="K46" s="53"/>
      <c r="L46" s="53"/>
    </row>
    <row r="49" spans="1:15" ht="15.6" x14ac:dyDescent="0.3">
      <c r="A49" s="53"/>
      <c r="B49" s="53"/>
      <c r="C49" s="51" t="s">
        <v>21</v>
      </c>
      <c r="D49" s="51"/>
      <c r="E49" s="51"/>
      <c r="F49" s="51"/>
      <c r="G49" s="51"/>
    </row>
    <row r="50" spans="1:15" ht="15" thickBot="1" x14ac:dyDescent="0.35">
      <c r="A50" s="52" t="s">
        <v>73</v>
      </c>
      <c r="B50" s="52"/>
      <c r="C50" s="52"/>
    </row>
    <row r="51" spans="1:15" x14ac:dyDescent="0.3">
      <c r="A51" s="58" t="s">
        <v>1</v>
      </c>
      <c r="B51" s="58"/>
      <c r="C51" s="8">
        <v>1</v>
      </c>
      <c r="D51" s="9">
        <f>IF($A$50=$B$18,D18*$C$51,IF($A$50=$B$19,D19*$C$51,IF($A$50=#REF!,#REF!*$C$51,IF($A$50=#REF!,#REF!*$C$51,0))))</f>
        <v>1154.98</v>
      </c>
      <c r="E51" s="9">
        <f>IF($A$50=$B$18,E18*$C$51,IF($A$50=$B$19,E19*$C$51,IF($A$50=#REF!,#REF!*$C$51,IF($A$50=#REF!,#REF!*$C$51,0))))</f>
        <v>1141.58</v>
      </c>
      <c r="F51" s="9">
        <f>IF($A$50=$B$18,F18*$C$51,IF($A$50=$B$19,F19*$C$51,IF($A$50=#REF!,#REF!*$C$51,IF($A$50=#REF!,#REF!*$C$51,0))))</f>
        <v>1136.2</v>
      </c>
      <c r="G51" s="9">
        <f>IF($A$50=$B$18,G18*$C$51,IF($A$50=$B$19,G19*$C$51,IF($A$50=#REF!,#REF!*$C$51,IF($A$50=#REF!,#REF!*$C$51,0))))</f>
        <v>1120.1099999999999</v>
      </c>
      <c r="H51" s="9">
        <f>IF($A$50=$B$18,H18*$C$51,IF($A$50=$B$19,H19*$C$51,IF($A$50=#REF!,#REF!*$C$51,IF($A$50=#REF!,#REF!*$C$51,0))))</f>
        <v>1098.6600000000001</v>
      </c>
      <c r="K51" s="64" t="s">
        <v>66</v>
      </c>
      <c r="L51" s="65"/>
      <c r="M51" s="65"/>
      <c r="N51" s="65"/>
      <c r="O51" s="66"/>
    </row>
    <row r="52" spans="1:15" x14ac:dyDescent="0.3">
      <c r="A52" s="58" t="s">
        <v>4</v>
      </c>
      <c r="B52" s="58"/>
      <c r="C52" s="8">
        <v>0</v>
      </c>
      <c r="D52" s="9">
        <f>LOOKUP(C52,Antiguedad!$A$3:$A$94,Antiguedad!$B$3:$B$94)*D51/100</f>
        <v>0</v>
      </c>
      <c r="E52" s="9">
        <f>LOOKUP(C52,Antiguedad!$A$3:$A$94,Antiguedad!$B$3:$B$94)*E51/100</f>
        <v>0</v>
      </c>
      <c r="F52" s="9">
        <f>LOOKUP(C52,Antiguedad!$A$3:$A$94,Antiguedad!$B$3:$B$94)*F51/100</f>
        <v>0</v>
      </c>
      <c r="G52" s="9">
        <f>LOOKUP(C52,Antiguedad!$A$3:$A$94,Antiguedad!$B$3:$B$94)*G51/100</f>
        <v>0</v>
      </c>
      <c r="H52" s="9">
        <f>LOOKUP(C52,Antiguedad!$A$3:$A$94,Antiguedad!$B$3:$B$94)*H51/100</f>
        <v>0</v>
      </c>
      <c r="K52" s="67"/>
      <c r="L52" s="68"/>
      <c r="M52" s="68"/>
      <c r="N52" s="68"/>
      <c r="O52" s="69"/>
    </row>
    <row r="53" spans="1:15" ht="15" thickBot="1" x14ac:dyDescent="0.35">
      <c r="A53" s="58" t="s">
        <v>57</v>
      </c>
      <c r="B53" s="58"/>
      <c r="C53" s="8">
        <v>0</v>
      </c>
      <c r="D53" s="9">
        <f>IF(C53=0,0,D51*10%)</f>
        <v>0</v>
      </c>
      <c r="E53" s="9">
        <f>IF(C53=0,0,E51*10%)</f>
        <v>0</v>
      </c>
      <c r="F53" s="9">
        <f>IF(C53=0,0,F51*10%)</f>
        <v>0</v>
      </c>
      <c r="G53" s="9">
        <f>IF(C53=0,0,G51*10%)</f>
        <v>0</v>
      </c>
      <c r="H53" s="9">
        <f>IF(C53=0,0,H51*10%)</f>
        <v>0</v>
      </c>
      <c r="K53" s="70"/>
      <c r="L53" s="71"/>
      <c r="M53" s="71"/>
      <c r="N53" s="71"/>
      <c r="O53" s="72"/>
    </row>
    <row r="54" spans="1:15" x14ac:dyDescent="0.3">
      <c r="A54" s="58" t="s">
        <v>58</v>
      </c>
      <c r="B54" s="58"/>
      <c r="C54" s="8">
        <v>0</v>
      </c>
      <c r="D54" s="9">
        <f>IF(C54=0,0,D51*6%)</f>
        <v>0</v>
      </c>
      <c r="E54" s="9">
        <f>IF(C54=0,0,E51*6%)</f>
        <v>0</v>
      </c>
      <c r="F54" s="9">
        <f>IF(C54=0,0,F51*6%)</f>
        <v>0</v>
      </c>
      <c r="G54" s="9">
        <f>IF(C54=0,0,G51*6%)</f>
        <v>0</v>
      </c>
      <c r="H54" s="9">
        <f>IF(C54=0,0,H51*6%)</f>
        <v>0</v>
      </c>
    </row>
    <row r="55" spans="1:15" x14ac:dyDescent="0.3">
      <c r="A55" s="56" t="s">
        <v>55</v>
      </c>
      <c r="B55" s="57"/>
      <c r="C55" s="8">
        <v>0</v>
      </c>
      <c r="D55" s="9">
        <f>IF($C$55=0,0,D51*5%)</f>
        <v>0</v>
      </c>
      <c r="E55" s="9">
        <f>IF($C$55=0,0,E51*5%)</f>
        <v>0</v>
      </c>
      <c r="F55" s="9">
        <f>IF($C$55=0,0,F51*5%)</f>
        <v>0</v>
      </c>
      <c r="G55" s="9">
        <f>IF($C$55=0,0,G51*5%)</f>
        <v>0</v>
      </c>
      <c r="H55" s="9">
        <f>IF($C$55=0,0,H51*5%)</f>
        <v>0</v>
      </c>
    </row>
    <row r="56" spans="1:15" x14ac:dyDescent="0.3">
      <c r="A56" s="58" t="s">
        <v>5</v>
      </c>
      <c r="B56" s="58"/>
      <c r="C56" s="8">
        <v>0</v>
      </c>
      <c r="D56" s="9">
        <f>IF($C$56=0,0,D51*5%)</f>
        <v>0</v>
      </c>
      <c r="E56" s="9">
        <f>IF($C$56=0,0,E51*5%)</f>
        <v>0</v>
      </c>
      <c r="F56" s="9">
        <f>IF($C$56=0,0,F51*5%)</f>
        <v>0</v>
      </c>
      <c r="G56" s="9">
        <f>IF($C$56=0,0,G51*5%)</f>
        <v>0</v>
      </c>
      <c r="H56" s="9">
        <f>IF($C$56=0,0,H51*5%)</f>
        <v>0</v>
      </c>
    </row>
    <row r="57" spans="1:15" x14ac:dyDescent="0.3">
      <c r="A57" s="56" t="s">
        <v>56</v>
      </c>
      <c r="B57" s="57"/>
      <c r="C57" s="13">
        <v>0</v>
      </c>
      <c r="D57" s="9">
        <f>IF($C$57=0,0,D51*4%)</f>
        <v>0</v>
      </c>
      <c r="E57" s="9">
        <f>IF($C$57=0,0,E51*4%)</f>
        <v>0</v>
      </c>
      <c r="F57" s="9">
        <f>IF($C$57=0,0,F51*4%)</f>
        <v>0</v>
      </c>
      <c r="G57" s="9">
        <f>IF($C$57=0,0,G51*4%)</f>
        <v>0</v>
      </c>
      <c r="H57" s="9">
        <f>IF($C$57=0,0,H51*4%)</f>
        <v>0</v>
      </c>
    </row>
    <row r="58" spans="1:15" x14ac:dyDescent="0.3">
      <c r="A58" s="58" t="s">
        <v>2</v>
      </c>
      <c r="B58" s="58"/>
      <c r="C58" s="13">
        <v>0</v>
      </c>
      <c r="D58" s="9">
        <f>IF(C58=0,0,D51*15%)</f>
        <v>0</v>
      </c>
      <c r="E58" s="9">
        <f>IF(C58=0,0,E51*15%)</f>
        <v>0</v>
      </c>
      <c r="F58" s="9">
        <f>IF(C58=0,0,F51*15%)</f>
        <v>0</v>
      </c>
      <c r="G58" s="9">
        <f>IF(C58=0,0,G51*15%)</f>
        <v>0</v>
      </c>
      <c r="H58" s="9">
        <f>IF(C58=0,0,H51*15%)</f>
        <v>0</v>
      </c>
    </row>
    <row r="59" spans="1:15" x14ac:dyDescent="0.3">
      <c r="A59" s="56" t="s">
        <v>14</v>
      </c>
      <c r="B59" s="57"/>
      <c r="C59" s="10"/>
      <c r="D59" s="9">
        <f>SUM(D51:D58)</f>
        <v>1154.98</v>
      </c>
      <c r="E59" s="9">
        <f>SUM(E51:E58)</f>
        <v>1141.58</v>
      </c>
      <c r="F59" s="9">
        <f>SUM(F51:F58)</f>
        <v>1136.2</v>
      </c>
      <c r="G59" s="9">
        <f>SUM(G51:G58)</f>
        <v>1120.1099999999999</v>
      </c>
      <c r="H59" s="9">
        <f>SUM(H51:H58)</f>
        <v>1098.6600000000001</v>
      </c>
    </row>
    <row r="60" spans="1:15" x14ac:dyDescent="0.3">
      <c r="A60" s="21"/>
      <c r="B60" s="21"/>
      <c r="C60" s="24"/>
      <c r="D60" s="22"/>
      <c r="E60" s="22"/>
      <c r="F60" s="22"/>
      <c r="G60" s="22"/>
      <c r="H60" s="22"/>
    </row>
    <row r="61" spans="1:15" x14ac:dyDescent="0.3">
      <c r="A61" s="58" t="s">
        <v>25</v>
      </c>
      <c r="B61" s="58"/>
      <c r="C61" s="33">
        <v>0.17</v>
      </c>
      <c r="D61" s="9">
        <f>D59*$C$61</f>
        <v>196.34660000000002</v>
      </c>
      <c r="E61" s="9">
        <f>E59*$C$61</f>
        <v>194.0686</v>
      </c>
      <c r="F61" s="9">
        <f>F59*$C$61</f>
        <v>193.15400000000002</v>
      </c>
      <c r="G61" s="9">
        <f>G59*$C$61</f>
        <v>190.4187</v>
      </c>
      <c r="H61" s="9">
        <f>H59*$C$61</f>
        <v>186.77220000000003</v>
      </c>
    </row>
    <row r="62" spans="1:15" x14ac:dyDescent="0.3">
      <c r="A62" s="56" t="s">
        <v>26</v>
      </c>
      <c r="B62" s="57"/>
      <c r="C62" s="34">
        <v>0</v>
      </c>
      <c r="D62" s="9">
        <f>D59*$C$62</f>
        <v>0</v>
      </c>
      <c r="E62" s="9">
        <f>E59*$C$62</f>
        <v>0</v>
      </c>
      <c r="F62" s="9">
        <f>F59*$C$62</f>
        <v>0</v>
      </c>
      <c r="G62" s="9">
        <f>G59*$C$62</f>
        <v>0</v>
      </c>
      <c r="H62" s="9">
        <f>H59*$C$62</f>
        <v>0</v>
      </c>
    </row>
    <row r="63" spans="1:15" x14ac:dyDescent="0.3">
      <c r="A63" s="56"/>
      <c r="B63" s="57"/>
      <c r="C63" s="37"/>
      <c r="D63" s="9"/>
      <c r="E63" s="9"/>
      <c r="F63" s="9"/>
      <c r="G63" s="9"/>
      <c r="H63" s="9"/>
    </row>
    <row r="64" spans="1:15" x14ac:dyDescent="0.3">
      <c r="A64" s="58" t="s">
        <v>15</v>
      </c>
      <c r="B64" s="58"/>
      <c r="C64" s="14"/>
      <c r="D64" s="9">
        <f>D59-D61-D62+D63</f>
        <v>958.63339999999994</v>
      </c>
      <c r="E64" s="9">
        <f>E59-E61-E62+E63</f>
        <v>947.51139999999987</v>
      </c>
      <c r="F64" s="9">
        <f>F59-F61-F62+F63</f>
        <v>943.04600000000005</v>
      </c>
      <c r="G64" s="9">
        <f>G59-G61-G62+G63</f>
        <v>929.69129999999996</v>
      </c>
      <c r="H64" s="9">
        <f>H59-H61-H62+H63</f>
        <v>911.88780000000008</v>
      </c>
    </row>
    <row r="65" spans="1:11" x14ac:dyDescent="0.3">
      <c r="A65" s="21"/>
      <c r="B65" s="21"/>
      <c r="C65" s="14"/>
      <c r="D65" s="22"/>
      <c r="E65" s="22"/>
      <c r="F65" s="22"/>
      <c r="G65" s="22"/>
      <c r="H65" s="22"/>
    </row>
    <row r="66" spans="1:11" x14ac:dyDescent="0.3">
      <c r="C66" s="14"/>
      <c r="D66" s="1"/>
      <c r="E66" s="1"/>
      <c r="F66" s="1"/>
      <c r="G66" s="1"/>
      <c r="H66" s="1"/>
    </row>
    <row r="67" spans="1:11" x14ac:dyDescent="0.3">
      <c r="A67" s="58" t="s">
        <v>23</v>
      </c>
      <c r="B67" s="58"/>
      <c r="C67" s="35">
        <v>8.4000000000000005E-2</v>
      </c>
      <c r="D67" s="9">
        <f>D59*$C$67</f>
        <v>97.018320000000003</v>
      </c>
      <c r="E67" s="9">
        <f>E59*$C$67</f>
        <v>95.892719999999997</v>
      </c>
      <c r="F67" s="9">
        <f>F59*$C$67</f>
        <v>95.44080000000001</v>
      </c>
      <c r="G67" s="9">
        <f>G59*$C$67</f>
        <v>94.089240000000004</v>
      </c>
      <c r="H67" s="9">
        <f>H59*$C$67</f>
        <v>92.287440000000018</v>
      </c>
    </row>
    <row r="68" spans="1:11" x14ac:dyDescent="0.3">
      <c r="A68" s="58" t="s">
        <v>24</v>
      </c>
      <c r="B68" s="58"/>
      <c r="C68" s="35">
        <v>0.06</v>
      </c>
      <c r="D68" s="9">
        <f>D59*$C$68</f>
        <v>69.2988</v>
      </c>
      <c r="E68" s="9">
        <f>E59*$C$68</f>
        <v>68.494799999999998</v>
      </c>
      <c r="F68" s="9">
        <f>F59*$C$68</f>
        <v>68.171999999999997</v>
      </c>
      <c r="G68" s="9">
        <f>G59*$C$68</f>
        <v>67.206599999999995</v>
      </c>
      <c r="H68" s="9">
        <f>H59*$C$68</f>
        <v>65.919600000000003</v>
      </c>
    </row>
    <row r="69" spans="1:11" x14ac:dyDescent="0.3">
      <c r="C69" s="36"/>
      <c r="D69" s="1"/>
      <c r="E69" s="1"/>
      <c r="F69" s="1"/>
      <c r="G69" s="1"/>
      <c r="H69" s="1"/>
    </row>
    <row r="70" spans="1:11" x14ac:dyDescent="0.3">
      <c r="A70" s="58" t="s">
        <v>27</v>
      </c>
      <c r="B70" s="58"/>
      <c r="C70" s="33">
        <v>0</v>
      </c>
      <c r="D70" s="9">
        <f>D59*$C$70</f>
        <v>0</v>
      </c>
      <c r="E70" s="9">
        <f>E59*$C$70</f>
        <v>0</v>
      </c>
      <c r="F70" s="9">
        <f>F59*$C$70</f>
        <v>0</v>
      </c>
      <c r="G70" s="9">
        <f>G59*$C$70</f>
        <v>0</v>
      </c>
      <c r="H70" s="9">
        <f>H59*$C$70</f>
        <v>0</v>
      </c>
    </row>
    <row r="72" spans="1:11" x14ac:dyDescent="0.3">
      <c r="A72" s="18"/>
      <c r="B72" s="18"/>
      <c r="C72" s="5"/>
      <c r="D72" s="1"/>
      <c r="E72" s="1"/>
      <c r="F72" s="1"/>
      <c r="G72" s="1"/>
      <c r="H72" s="1"/>
    </row>
    <row r="73" spans="1:11" x14ac:dyDescent="0.3">
      <c r="A73" s="95" t="s">
        <v>28</v>
      </c>
      <c r="B73" s="95"/>
      <c r="C73" s="95"/>
      <c r="D73" s="95"/>
      <c r="E73" s="95"/>
      <c r="F73" s="95"/>
      <c r="G73" s="95"/>
      <c r="H73" s="95"/>
    </row>
    <row r="74" spans="1:11" x14ac:dyDescent="0.3">
      <c r="A74" s="95"/>
      <c r="B74" s="95"/>
      <c r="C74" s="95"/>
      <c r="D74" s="95"/>
      <c r="E74" s="95"/>
      <c r="F74" s="95"/>
      <c r="G74" s="95"/>
      <c r="H74" s="95"/>
    </row>
    <row r="75" spans="1:11" x14ac:dyDescent="0.3">
      <c r="A75" s="95"/>
      <c r="B75" s="95"/>
      <c r="C75" s="95"/>
      <c r="D75" s="95"/>
      <c r="E75" s="95"/>
      <c r="F75" s="95"/>
      <c r="G75" s="95"/>
      <c r="H75" s="95"/>
    </row>
    <row r="77" spans="1:11" s="20" customFormat="1" ht="15" customHeight="1" x14ac:dyDescent="0.3">
      <c r="A77" s="32" t="s">
        <v>3</v>
      </c>
      <c r="B77" s="75" t="s">
        <v>50</v>
      </c>
      <c r="C77" s="76"/>
      <c r="D77" s="76"/>
      <c r="E77" s="76"/>
      <c r="F77" s="76"/>
      <c r="G77" s="76"/>
      <c r="H77" s="76"/>
      <c r="I77" s="76"/>
      <c r="J77" s="76"/>
      <c r="K77" s="77"/>
    </row>
    <row r="78" spans="1:11" ht="37.5" customHeight="1" x14ac:dyDescent="0.3">
      <c r="B78" s="78"/>
      <c r="C78" s="79"/>
      <c r="D78" s="79"/>
      <c r="E78" s="79"/>
      <c r="F78" s="79"/>
      <c r="G78" s="79"/>
      <c r="H78" s="79"/>
      <c r="I78" s="79"/>
      <c r="J78" s="79"/>
      <c r="K78" s="80"/>
    </row>
    <row r="79" spans="1:11" ht="15" x14ac:dyDescent="0.3">
      <c r="B79" s="73" t="s">
        <v>51</v>
      </c>
      <c r="C79" s="74"/>
      <c r="D79" s="74"/>
      <c r="E79" s="74"/>
      <c r="F79" s="74"/>
      <c r="G79" s="74"/>
      <c r="H79" s="74"/>
      <c r="I79" s="74"/>
      <c r="J79" s="15"/>
      <c r="K79" s="16"/>
    </row>
    <row r="80" spans="1:11" ht="15" x14ac:dyDescent="0.3">
      <c r="B80" s="73" t="s">
        <v>52</v>
      </c>
      <c r="C80" s="74"/>
      <c r="D80" s="74"/>
      <c r="E80" s="74"/>
      <c r="F80" s="74"/>
      <c r="G80" s="74"/>
      <c r="H80" s="74"/>
      <c r="I80" s="74"/>
      <c r="J80" s="74"/>
      <c r="K80" s="2"/>
    </row>
    <row r="81" spans="1:15" ht="15" x14ac:dyDescent="0.3">
      <c r="B81" s="73" t="s">
        <v>53</v>
      </c>
      <c r="C81" s="74"/>
      <c r="D81" s="74"/>
      <c r="E81" s="74"/>
      <c r="F81" s="74"/>
      <c r="G81" s="74"/>
      <c r="H81" s="74"/>
      <c r="I81" s="74"/>
      <c r="J81" s="74"/>
      <c r="K81" s="2"/>
    </row>
    <row r="82" spans="1:15" ht="15" x14ac:dyDescent="0.3">
      <c r="B82" s="54" t="s">
        <v>54</v>
      </c>
      <c r="C82" s="55"/>
      <c r="D82" s="55"/>
      <c r="E82" s="55"/>
      <c r="F82" s="55"/>
      <c r="G82" s="55"/>
      <c r="H82" s="55"/>
      <c r="I82" s="55"/>
      <c r="J82" s="55"/>
      <c r="K82" s="3"/>
    </row>
    <row r="84" spans="1:15" x14ac:dyDescent="0.3">
      <c r="A84" s="4" t="s">
        <v>16</v>
      </c>
      <c r="B84" s="94" t="s">
        <v>69</v>
      </c>
      <c r="C84" s="94"/>
      <c r="D84" s="94"/>
      <c r="E84" s="94"/>
      <c r="F84" s="94"/>
      <c r="G84" s="94"/>
      <c r="H84" s="94"/>
      <c r="I84" s="94"/>
      <c r="J84" s="94"/>
      <c r="K84" s="94"/>
    </row>
    <row r="85" spans="1:15" x14ac:dyDescent="0.3">
      <c r="B85" s="94"/>
      <c r="C85" s="94"/>
      <c r="D85" s="94"/>
      <c r="E85" s="94"/>
      <c r="F85" s="94"/>
      <c r="G85" s="94"/>
      <c r="H85" s="94"/>
      <c r="I85" s="94"/>
      <c r="J85" s="94"/>
      <c r="K85" s="94"/>
    </row>
    <row r="87" spans="1:15" ht="29.25" customHeight="1" x14ac:dyDescent="0.3">
      <c r="A87" s="46" t="s">
        <v>68</v>
      </c>
      <c r="B87" s="45" t="s">
        <v>67</v>
      </c>
      <c r="C87" s="45"/>
      <c r="D87" s="45"/>
      <c r="E87" s="45"/>
      <c r="F87" s="45"/>
      <c r="G87" s="45"/>
      <c r="H87" s="45"/>
      <c r="I87" s="45"/>
      <c r="J87" s="45"/>
      <c r="K87" s="45"/>
      <c r="L87" s="45"/>
      <c r="M87" s="45"/>
      <c r="N87" s="45"/>
      <c r="O87" s="45"/>
    </row>
    <row r="88" spans="1:15" x14ac:dyDescent="0.3">
      <c r="A88" s="49" t="s">
        <v>68</v>
      </c>
      <c r="B88" s="81" t="s">
        <v>70</v>
      </c>
      <c r="C88" s="81"/>
      <c r="D88" s="81"/>
      <c r="E88" s="81"/>
      <c r="F88" s="81"/>
      <c r="G88" s="81"/>
      <c r="H88" s="81"/>
      <c r="I88" s="81"/>
      <c r="J88" s="81"/>
      <c r="K88" s="81"/>
      <c r="L88" s="81"/>
      <c r="M88" s="81"/>
      <c r="N88" s="81"/>
      <c r="O88" s="81"/>
    </row>
    <row r="89" spans="1:15" x14ac:dyDescent="0.3">
      <c r="A89" s="49"/>
      <c r="B89" s="81"/>
      <c r="C89" s="81"/>
      <c r="D89" s="81"/>
      <c r="E89" s="81"/>
      <c r="F89" s="81"/>
      <c r="G89" s="81"/>
      <c r="H89" s="81"/>
      <c r="I89" s="81"/>
      <c r="J89" s="81"/>
      <c r="K89" s="81"/>
      <c r="L89" s="81"/>
      <c r="M89" s="81"/>
      <c r="N89" s="81"/>
      <c r="O89" s="81"/>
    </row>
    <row r="90" spans="1:15" x14ac:dyDescent="0.3">
      <c r="A90" s="49" t="s">
        <v>68</v>
      </c>
      <c r="B90" s="50" t="s">
        <v>71</v>
      </c>
      <c r="C90" s="50"/>
      <c r="D90" s="50"/>
      <c r="E90" s="50"/>
      <c r="F90" s="50"/>
      <c r="G90" s="50"/>
      <c r="H90" s="50"/>
      <c r="I90" s="50"/>
      <c r="J90" s="50"/>
      <c r="K90" s="50"/>
      <c r="L90" s="50"/>
      <c r="M90" s="50"/>
      <c r="N90" s="50"/>
      <c r="O90" s="50"/>
    </row>
    <row r="91" spans="1:15" x14ac:dyDescent="0.3">
      <c r="A91" s="49"/>
      <c r="B91" s="50"/>
      <c r="C91" s="50"/>
      <c r="D91" s="50"/>
      <c r="E91" s="50"/>
      <c r="F91" s="50"/>
      <c r="G91" s="50"/>
      <c r="H91" s="50"/>
      <c r="I91" s="50"/>
      <c r="J91" s="50"/>
      <c r="K91" s="50"/>
      <c r="L91" s="50"/>
      <c r="M91" s="50"/>
      <c r="N91" s="50"/>
      <c r="O91" s="50"/>
    </row>
  </sheetData>
  <mergeCells count="67">
    <mergeCell ref="B20:C20"/>
    <mergeCell ref="B21:C21"/>
    <mergeCell ref="I46:L46"/>
    <mergeCell ref="B88:O89"/>
    <mergeCell ref="J4:P4"/>
    <mergeCell ref="J5:P5"/>
    <mergeCell ref="J6:P24"/>
    <mergeCell ref="B84:K85"/>
    <mergeCell ref="A73:H75"/>
    <mergeCell ref="A54:B54"/>
    <mergeCell ref="A55:B55"/>
    <mergeCell ref="A56:B56"/>
    <mergeCell ref="A59:B59"/>
    <mergeCell ref="B80:J80"/>
    <mergeCell ref="A63:B63"/>
    <mergeCell ref="A62:B62"/>
    <mergeCell ref="A64:B64"/>
    <mergeCell ref="C24:G24"/>
    <mergeCell ref="A34:B34"/>
    <mergeCell ref="A46:B46"/>
    <mergeCell ref="A35:B35"/>
    <mergeCell ref="K26:O28"/>
    <mergeCell ref="B81:J81"/>
    <mergeCell ref="B77:K78"/>
    <mergeCell ref="A51:B51"/>
    <mergeCell ref="A52:B52"/>
    <mergeCell ref="A68:B68"/>
    <mergeCell ref="A70:B70"/>
    <mergeCell ref="B79:I79"/>
    <mergeCell ref="A67:B67"/>
    <mergeCell ref="K51:O53"/>
    <mergeCell ref="A33:B33"/>
    <mergeCell ref="A61:B61"/>
    <mergeCell ref="A58:B58"/>
    <mergeCell ref="B12:C12"/>
    <mergeCell ref="B10:C10"/>
    <mergeCell ref="B17:C17"/>
    <mergeCell ref="B18:C18"/>
    <mergeCell ref="B11:C11"/>
    <mergeCell ref="B16:D16"/>
    <mergeCell ref="B13:C13"/>
    <mergeCell ref="B14:C14"/>
    <mergeCell ref="A44:B44"/>
    <mergeCell ref="A38:B38"/>
    <mergeCell ref="A40:B40"/>
    <mergeCell ref="A39:B39"/>
    <mergeCell ref="B19:C19"/>
    <mergeCell ref="A25:C25"/>
    <mergeCell ref="A24:B24"/>
    <mergeCell ref="A26:B26"/>
    <mergeCell ref="A28:B28"/>
    <mergeCell ref="A37:B37"/>
    <mergeCell ref="A43:B43"/>
    <mergeCell ref="A27:B27"/>
    <mergeCell ref="A31:B31"/>
    <mergeCell ref="A29:B29"/>
    <mergeCell ref="A30:B30"/>
    <mergeCell ref="A32:B32"/>
    <mergeCell ref="A88:A89"/>
    <mergeCell ref="B90:O91"/>
    <mergeCell ref="A90:A91"/>
    <mergeCell ref="C49:G49"/>
    <mergeCell ref="A50:C50"/>
    <mergeCell ref="A49:B49"/>
    <mergeCell ref="B82:J82"/>
    <mergeCell ref="A57:B57"/>
    <mergeCell ref="A53:B5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DATOS!$A$6:$A$7</xm:f>
          </x14:formula1>
          <xm:sqref>A25:C25</xm:sqref>
        </x14:dataValidation>
        <x14:dataValidation type="list" allowBlank="1" showInputMessage="1" showErrorMessage="1" xr:uid="{00000000-0002-0000-0000-000001000000}">
          <x14:formula1>
            <xm:f>DATOS!$A$16:$A$17</xm:f>
          </x14:formula1>
          <xm:sqref>A50:C50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2"/>
  <sheetViews>
    <sheetView workbookViewId="0">
      <selection activeCell="B2" sqref="B2:G2"/>
    </sheetView>
  </sheetViews>
  <sheetFormatPr baseColWidth="10" defaultRowHeight="14.4" x14ac:dyDescent="0.3"/>
  <cols>
    <col min="2" max="2" width="59.5546875" bestFit="1" customWidth="1"/>
  </cols>
  <sheetData>
    <row r="1" spans="2:7" ht="15" thickBot="1" x14ac:dyDescent="0.35"/>
    <row r="2" spans="2:7" ht="15.6" x14ac:dyDescent="0.3">
      <c r="B2" s="113" t="s">
        <v>29</v>
      </c>
      <c r="C2" s="114"/>
      <c r="D2" s="114"/>
      <c r="E2" s="114"/>
      <c r="F2" s="114"/>
      <c r="G2" s="115"/>
    </row>
    <row r="3" spans="2:7" ht="15" x14ac:dyDescent="0.3">
      <c r="B3" s="27"/>
      <c r="C3" s="24"/>
      <c r="D3" s="24"/>
      <c r="E3" s="24"/>
      <c r="F3" s="24"/>
      <c r="G3" s="28"/>
    </row>
    <row r="4" spans="2:7" ht="81.75" customHeight="1" x14ac:dyDescent="0.3">
      <c r="B4" s="107" t="s">
        <v>30</v>
      </c>
      <c r="C4" s="108"/>
      <c r="D4" s="108"/>
      <c r="E4" s="108"/>
      <c r="F4" s="108"/>
      <c r="G4" s="109"/>
    </row>
    <row r="5" spans="2:7" ht="15" x14ac:dyDescent="0.3">
      <c r="B5" s="27"/>
      <c r="C5" s="24"/>
      <c r="D5" s="24"/>
      <c r="E5" s="24"/>
      <c r="F5" s="24"/>
      <c r="G5" s="28"/>
    </row>
    <row r="6" spans="2:7" ht="53.25" customHeight="1" x14ac:dyDescent="0.3">
      <c r="B6" s="110" t="s">
        <v>31</v>
      </c>
      <c r="C6" s="111"/>
      <c r="D6" s="111"/>
      <c r="E6" s="111"/>
      <c r="F6" s="111"/>
      <c r="G6" s="112"/>
    </row>
    <row r="7" spans="2:7" ht="15" x14ac:dyDescent="0.3">
      <c r="B7" s="27"/>
      <c r="C7" s="24"/>
      <c r="D7" s="24"/>
      <c r="E7" s="24"/>
      <c r="F7" s="24"/>
      <c r="G7" s="28"/>
    </row>
    <row r="8" spans="2:7" ht="48" customHeight="1" x14ac:dyDescent="0.3">
      <c r="B8" s="110" t="s">
        <v>32</v>
      </c>
      <c r="C8" s="111"/>
      <c r="D8" s="111"/>
      <c r="E8" s="111"/>
      <c r="F8" s="111"/>
      <c r="G8" s="112"/>
    </row>
    <row r="9" spans="2:7" ht="15" x14ac:dyDescent="0.3">
      <c r="B9" s="27"/>
      <c r="C9" s="24"/>
      <c r="D9" s="24"/>
      <c r="E9" s="24"/>
      <c r="F9" s="24"/>
      <c r="G9" s="28"/>
    </row>
    <row r="10" spans="2:7" ht="31.5" customHeight="1" x14ac:dyDescent="0.3">
      <c r="B10" s="96" t="s">
        <v>33</v>
      </c>
      <c r="C10" s="97"/>
      <c r="D10" s="97"/>
      <c r="E10" s="97"/>
      <c r="F10" s="97"/>
      <c r="G10" s="98"/>
    </row>
    <row r="11" spans="2:7" ht="15" x14ac:dyDescent="0.3">
      <c r="B11" s="29"/>
      <c r="C11" s="30"/>
      <c r="D11" s="30"/>
      <c r="E11" s="30"/>
      <c r="F11" s="30"/>
      <c r="G11" s="31"/>
    </row>
    <row r="12" spans="2:7" ht="36.75" customHeight="1" x14ac:dyDescent="0.3">
      <c r="B12" s="96" t="s">
        <v>34</v>
      </c>
      <c r="C12" s="97"/>
      <c r="D12" s="97"/>
      <c r="E12" s="97"/>
      <c r="F12" s="97"/>
      <c r="G12" s="98"/>
    </row>
    <row r="13" spans="2:7" ht="15" x14ac:dyDescent="0.3">
      <c r="B13" s="29"/>
      <c r="C13" s="30"/>
      <c r="D13" s="30"/>
      <c r="E13" s="30"/>
      <c r="F13" s="30"/>
      <c r="G13" s="31"/>
    </row>
    <row r="14" spans="2:7" ht="32.25" customHeight="1" thickBot="1" x14ac:dyDescent="0.35">
      <c r="B14" s="99" t="s">
        <v>35</v>
      </c>
      <c r="C14" s="100"/>
      <c r="D14" s="100"/>
      <c r="E14" s="100"/>
      <c r="F14" s="100"/>
      <c r="G14" s="101"/>
    </row>
    <row r="15" spans="2:7" ht="15.6" thickBot="1" x14ac:dyDescent="0.35">
      <c r="B15" s="25"/>
      <c r="C15" s="26"/>
      <c r="D15" s="26"/>
      <c r="E15" s="26"/>
      <c r="F15" s="26"/>
      <c r="G15" s="26"/>
    </row>
    <row r="16" spans="2:7" ht="15.6" x14ac:dyDescent="0.3">
      <c r="B16" s="104" t="s">
        <v>36</v>
      </c>
      <c r="C16" s="105"/>
      <c r="D16" s="105"/>
      <c r="E16" s="105"/>
      <c r="F16" s="105"/>
      <c r="G16" s="106"/>
    </row>
    <row r="17" spans="2:7" ht="15" x14ac:dyDescent="0.3">
      <c r="B17" s="29"/>
      <c r="C17" s="30"/>
      <c r="D17" s="30"/>
      <c r="E17" s="30"/>
      <c r="F17" s="30"/>
      <c r="G17" s="31"/>
    </row>
    <row r="18" spans="2:7" ht="33.75" customHeight="1" x14ac:dyDescent="0.3">
      <c r="B18" s="102" t="s">
        <v>37</v>
      </c>
      <c r="C18" s="79"/>
      <c r="D18" s="79"/>
      <c r="E18" s="79"/>
      <c r="F18" s="79"/>
      <c r="G18" s="103"/>
    </row>
    <row r="19" spans="2:7" ht="15" x14ac:dyDescent="0.3">
      <c r="B19" s="29"/>
      <c r="C19" s="30"/>
      <c r="D19" s="30"/>
      <c r="E19" s="30"/>
      <c r="F19" s="30"/>
      <c r="G19" s="31"/>
    </row>
    <row r="20" spans="2:7" ht="30.75" customHeight="1" x14ac:dyDescent="0.3">
      <c r="B20" s="96" t="s">
        <v>38</v>
      </c>
      <c r="C20" s="97"/>
      <c r="D20" s="97"/>
      <c r="E20" s="97"/>
      <c r="F20" s="97"/>
      <c r="G20" s="98"/>
    </row>
    <row r="21" spans="2:7" ht="15" x14ac:dyDescent="0.3">
      <c r="B21" s="29"/>
      <c r="C21" s="30"/>
      <c r="D21" s="30"/>
      <c r="E21" s="30"/>
      <c r="F21" s="30"/>
      <c r="G21" s="31"/>
    </row>
    <row r="22" spans="2:7" ht="30" customHeight="1" x14ac:dyDescent="0.3">
      <c r="B22" s="96" t="s">
        <v>39</v>
      </c>
      <c r="C22" s="97"/>
      <c r="D22" s="97"/>
      <c r="E22" s="97"/>
      <c r="F22" s="97"/>
      <c r="G22" s="98"/>
    </row>
    <row r="23" spans="2:7" ht="15" x14ac:dyDescent="0.3">
      <c r="B23" s="29"/>
      <c r="C23" s="30"/>
      <c r="D23" s="30"/>
      <c r="E23" s="30"/>
      <c r="F23" s="30"/>
      <c r="G23" s="31"/>
    </row>
    <row r="24" spans="2:7" ht="31.5" customHeight="1" x14ac:dyDescent="0.3">
      <c r="B24" s="96" t="s">
        <v>40</v>
      </c>
      <c r="C24" s="97"/>
      <c r="D24" s="97"/>
      <c r="E24" s="97"/>
      <c r="F24" s="97"/>
      <c r="G24" s="98"/>
    </row>
    <row r="25" spans="2:7" ht="15" x14ac:dyDescent="0.3">
      <c r="B25" s="29"/>
      <c r="C25" s="30"/>
      <c r="D25" s="30"/>
      <c r="E25" s="30"/>
      <c r="F25" s="30"/>
      <c r="G25" s="31"/>
    </row>
    <row r="26" spans="2:7" ht="30.75" customHeight="1" x14ac:dyDescent="0.3">
      <c r="B26" s="96" t="s">
        <v>41</v>
      </c>
      <c r="C26" s="97"/>
      <c r="D26" s="97"/>
      <c r="E26" s="97"/>
      <c r="F26" s="97"/>
      <c r="G26" s="98"/>
    </row>
    <row r="27" spans="2:7" ht="15" x14ac:dyDescent="0.3">
      <c r="B27" s="29"/>
      <c r="C27" s="30"/>
      <c r="D27" s="30"/>
      <c r="E27" s="30"/>
      <c r="F27" s="30"/>
      <c r="G27" s="31"/>
    </row>
    <row r="28" spans="2:7" ht="30.75" customHeight="1" thickBot="1" x14ac:dyDescent="0.35">
      <c r="B28" s="99" t="s">
        <v>42</v>
      </c>
      <c r="C28" s="100"/>
      <c r="D28" s="100"/>
      <c r="E28" s="100"/>
      <c r="F28" s="100"/>
      <c r="G28" s="101"/>
    </row>
    <row r="29" spans="2:7" ht="15.6" thickBot="1" x14ac:dyDescent="0.35">
      <c r="B29" s="25"/>
      <c r="C29" s="26"/>
      <c r="D29" s="26"/>
      <c r="E29" s="26"/>
      <c r="F29" s="26"/>
      <c r="G29" s="26"/>
    </row>
    <row r="30" spans="2:7" ht="15.6" x14ac:dyDescent="0.3">
      <c r="B30" s="104" t="s">
        <v>43</v>
      </c>
      <c r="C30" s="105"/>
      <c r="D30" s="105"/>
      <c r="E30" s="105"/>
      <c r="F30" s="105"/>
      <c r="G30" s="106"/>
    </row>
    <row r="31" spans="2:7" ht="15" x14ac:dyDescent="0.3">
      <c r="B31" s="29"/>
      <c r="C31" s="30"/>
      <c r="D31" s="30"/>
      <c r="E31" s="30"/>
      <c r="F31" s="30"/>
      <c r="G31" s="31"/>
    </row>
    <row r="32" spans="2:7" ht="45" customHeight="1" x14ac:dyDescent="0.3">
      <c r="B32" s="102" t="s">
        <v>44</v>
      </c>
      <c r="C32" s="79"/>
      <c r="D32" s="79"/>
      <c r="E32" s="79"/>
      <c r="F32" s="79"/>
      <c r="G32" s="103"/>
    </row>
    <row r="33" spans="2:7" ht="15" x14ac:dyDescent="0.3">
      <c r="B33" s="29"/>
      <c r="C33" s="30"/>
      <c r="D33" s="30"/>
      <c r="E33" s="30"/>
      <c r="F33" s="30"/>
      <c r="G33" s="31"/>
    </row>
    <row r="34" spans="2:7" ht="47.25" customHeight="1" x14ac:dyDescent="0.3">
      <c r="B34" s="96" t="s">
        <v>45</v>
      </c>
      <c r="C34" s="97"/>
      <c r="D34" s="97"/>
      <c r="E34" s="97"/>
      <c r="F34" s="97"/>
      <c r="G34" s="31"/>
    </row>
    <row r="35" spans="2:7" ht="15" x14ac:dyDescent="0.3">
      <c r="B35" s="29"/>
      <c r="C35" s="30"/>
      <c r="D35" s="30"/>
      <c r="E35" s="30"/>
      <c r="F35" s="30"/>
      <c r="G35" s="31"/>
    </row>
    <row r="36" spans="2:7" ht="61.5" customHeight="1" x14ac:dyDescent="0.3">
      <c r="B36" s="96" t="s">
        <v>46</v>
      </c>
      <c r="C36" s="97"/>
      <c r="D36" s="97"/>
      <c r="E36" s="97"/>
      <c r="F36" s="97"/>
      <c r="G36" s="98"/>
    </row>
    <row r="37" spans="2:7" ht="15" x14ac:dyDescent="0.3">
      <c r="B37" s="29"/>
      <c r="C37" s="30"/>
      <c r="D37" s="30"/>
      <c r="E37" s="30"/>
      <c r="F37" s="30"/>
      <c r="G37" s="31"/>
    </row>
    <row r="38" spans="2:7" ht="61.5" customHeight="1" x14ac:dyDescent="0.3">
      <c r="B38" s="96" t="s">
        <v>47</v>
      </c>
      <c r="C38" s="97"/>
      <c r="D38" s="97"/>
      <c r="E38" s="97"/>
      <c r="F38" s="97"/>
      <c r="G38" s="98"/>
    </row>
    <row r="39" spans="2:7" ht="15" x14ac:dyDescent="0.3">
      <c r="B39" s="29"/>
      <c r="C39" s="30"/>
      <c r="D39" s="30"/>
      <c r="E39" s="30"/>
      <c r="F39" s="30"/>
      <c r="G39" s="31"/>
    </row>
    <row r="40" spans="2:7" ht="84" customHeight="1" x14ac:dyDescent="0.3">
      <c r="B40" s="96" t="s">
        <v>48</v>
      </c>
      <c r="C40" s="97"/>
      <c r="D40" s="97"/>
      <c r="E40" s="97"/>
      <c r="F40" s="97"/>
      <c r="G40" s="98"/>
    </row>
    <row r="41" spans="2:7" ht="15" x14ac:dyDescent="0.3">
      <c r="B41" s="29"/>
      <c r="C41" s="30"/>
      <c r="D41" s="30"/>
      <c r="E41" s="30"/>
      <c r="F41" s="30"/>
      <c r="G41" s="31"/>
    </row>
    <row r="42" spans="2:7" ht="45.75" customHeight="1" thickBot="1" x14ac:dyDescent="0.35">
      <c r="B42" s="99" t="s">
        <v>49</v>
      </c>
      <c r="C42" s="100"/>
      <c r="D42" s="100"/>
      <c r="E42" s="100"/>
      <c r="F42" s="100"/>
      <c r="G42" s="101"/>
    </row>
  </sheetData>
  <mergeCells count="21">
    <mergeCell ref="B12:G12"/>
    <mergeCell ref="B4:G4"/>
    <mergeCell ref="B6:G6"/>
    <mergeCell ref="B8:G8"/>
    <mergeCell ref="B2:G2"/>
    <mergeCell ref="B10:G10"/>
    <mergeCell ref="B16:G16"/>
    <mergeCell ref="B30:G30"/>
    <mergeCell ref="B34:F34"/>
    <mergeCell ref="B36:G36"/>
    <mergeCell ref="B14:G14"/>
    <mergeCell ref="B18:G18"/>
    <mergeCell ref="B20:G20"/>
    <mergeCell ref="B22:G22"/>
    <mergeCell ref="B24:G24"/>
    <mergeCell ref="B26:G26"/>
    <mergeCell ref="B38:G38"/>
    <mergeCell ref="B40:G40"/>
    <mergeCell ref="B42:G42"/>
    <mergeCell ref="B28:G28"/>
    <mergeCell ref="B32:G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3"/>
  <sheetViews>
    <sheetView workbookViewId="0">
      <selection activeCell="C29" sqref="C29"/>
    </sheetView>
  </sheetViews>
  <sheetFormatPr baseColWidth="10" defaultRowHeight="14.4" x14ac:dyDescent="0.3"/>
  <sheetData>
    <row r="1" spans="1:4" x14ac:dyDescent="0.3">
      <c r="A1" s="53" t="s">
        <v>6</v>
      </c>
      <c r="B1" s="53"/>
      <c r="C1" s="53"/>
      <c r="D1" s="53"/>
    </row>
    <row r="3" spans="1:4" x14ac:dyDescent="0.3">
      <c r="A3">
        <v>0</v>
      </c>
      <c r="B3">
        <v>0</v>
      </c>
    </row>
    <row r="4" spans="1:4" x14ac:dyDescent="0.3">
      <c r="A4">
        <v>1</v>
      </c>
      <c r="B4">
        <v>2</v>
      </c>
    </row>
    <row r="5" spans="1:4" x14ac:dyDescent="0.3">
      <c r="A5">
        <v>2</v>
      </c>
      <c r="B5">
        <v>4</v>
      </c>
    </row>
    <row r="6" spans="1:4" x14ac:dyDescent="0.3">
      <c r="A6">
        <v>3</v>
      </c>
      <c r="B6">
        <v>6</v>
      </c>
    </row>
    <row r="7" spans="1:4" x14ac:dyDescent="0.3">
      <c r="A7">
        <v>4</v>
      </c>
      <c r="B7">
        <v>8</v>
      </c>
    </row>
    <row r="8" spans="1:4" x14ac:dyDescent="0.3">
      <c r="A8">
        <v>5</v>
      </c>
      <c r="B8">
        <v>10</v>
      </c>
    </row>
    <row r="9" spans="1:4" x14ac:dyDescent="0.3">
      <c r="A9">
        <v>6</v>
      </c>
      <c r="B9">
        <v>12</v>
      </c>
    </row>
    <row r="10" spans="1:4" x14ac:dyDescent="0.3">
      <c r="A10">
        <v>7</v>
      </c>
      <c r="B10">
        <v>14</v>
      </c>
    </row>
    <row r="11" spans="1:4" x14ac:dyDescent="0.3">
      <c r="A11">
        <v>8</v>
      </c>
      <c r="B11">
        <v>16</v>
      </c>
    </row>
    <row r="12" spans="1:4" x14ac:dyDescent="0.3">
      <c r="A12">
        <v>9</v>
      </c>
      <c r="B12">
        <v>18</v>
      </c>
    </row>
    <row r="13" spans="1:4" x14ac:dyDescent="0.3">
      <c r="A13">
        <v>10</v>
      </c>
      <c r="B13">
        <v>20</v>
      </c>
    </row>
    <row r="14" spans="1:4" x14ac:dyDescent="0.3">
      <c r="A14">
        <v>11</v>
      </c>
      <c r="B14">
        <v>23</v>
      </c>
    </row>
    <row r="15" spans="1:4" x14ac:dyDescent="0.3">
      <c r="A15">
        <v>12</v>
      </c>
      <c r="B15">
        <v>26</v>
      </c>
    </row>
    <row r="16" spans="1:4" x14ac:dyDescent="0.3">
      <c r="A16">
        <v>13</v>
      </c>
      <c r="B16">
        <v>29</v>
      </c>
    </row>
    <row r="17" spans="1:2" x14ac:dyDescent="0.3">
      <c r="A17">
        <v>14</v>
      </c>
      <c r="B17">
        <v>32</v>
      </c>
    </row>
    <row r="18" spans="1:2" x14ac:dyDescent="0.3">
      <c r="A18">
        <v>15</v>
      </c>
      <c r="B18">
        <v>35</v>
      </c>
    </row>
    <row r="19" spans="1:2" x14ac:dyDescent="0.3">
      <c r="A19">
        <v>16</v>
      </c>
      <c r="B19">
        <v>38</v>
      </c>
    </row>
    <row r="20" spans="1:2" x14ac:dyDescent="0.3">
      <c r="A20">
        <v>17</v>
      </c>
      <c r="B20">
        <v>41</v>
      </c>
    </row>
    <row r="21" spans="1:2" x14ac:dyDescent="0.3">
      <c r="A21">
        <v>18</v>
      </c>
      <c r="B21">
        <v>44</v>
      </c>
    </row>
    <row r="22" spans="1:2" x14ac:dyDescent="0.3">
      <c r="A22">
        <v>19</v>
      </c>
      <c r="B22">
        <v>47</v>
      </c>
    </row>
    <row r="23" spans="1:2" x14ac:dyDescent="0.3">
      <c r="A23">
        <v>20</v>
      </c>
      <c r="B23">
        <v>50</v>
      </c>
    </row>
    <row r="24" spans="1:2" x14ac:dyDescent="0.3">
      <c r="A24">
        <v>21</v>
      </c>
      <c r="B24">
        <v>54</v>
      </c>
    </row>
    <row r="25" spans="1:2" x14ac:dyDescent="0.3">
      <c r="A25">
        <v>22</v>
      </c>
      <c r="B25">
        <v>58</v>
      </c>
    </row>
    <row r="26" spans="1:2" x14ac:dyDescent="0.3">
      <c r="A26">
        <v>23</v>
      </c>
      <c r="B26">
        <v>62</v>
      </c>
    </row>
    <row r="27" spans="1:2" x14ac:dyDescent="0.3">
      <c r="A27">
        <v>24</v>
      </c>
      <c r="B27">
        <v>66</v>
      </c>
    </row>
    <row r="28" spans="1:2" x14ac:dyDescent="0.3">
      <c r="A28">
        <v>25</v>
      </c>
      <c r="B28">
        <v>70</v>
      </c>
    </row>
    <row r="29" spans="1:2" x14ac:dyDescent="0.3">
      <c r="A29">
        <v>26</v>
      </c>
      <c r="B29">
        <v>74</v>
      </c>
    </row>
    <row r="30" spans="1:2" x14ac:dyDescent="0.3">
      <c r="A30">
        <v>27</v>
      </c>
      <c r="B30">
        <v>78</v>
      </c>
    </row>
    <row r="31" spans="1:2" x14ac:dyDescent="0.3">
      <c r="A31">
        <v>28</v>
      </c>
      <c r="B31">
        <v>82</v>
      </c>
    </row>
    <row r="32" spans="1:2" x14ac:dyDescent="0.3">
      <c r="A32">
        <v>29</v>
      </c>
      <c r="B32">
        <v>86</v>
      </c>
    </row>
    <row r="33" spans="1:2" x14ac:dyDescent="0.3">
      <c r="A33">
        <v>30</v>
      </c>
      <c r="B33">
        <v>90</v>
      </c>
    </row>
    <row r="34" spans="1:2" x14ac:dyDescent="0.3">
      <c r="A34">
        <v>31</v>
      </c>
      <c r="B34">
        <v>94</v>
      </c>
    </row>
    <row r="35" spans="1:2" x14ac:dyDescent="0.3">
      <c r="A35">
        <v>32</v>
      </c>
      <c r="B35">
        <v>98</v>
      </c>
    </row>
    <row r="36" spans="1:2" x14ac:dyDescent="0.3">
      <c r="A36">
        <v>33</v>
      </c>
      <c r="B36">
        <v>102</v>
      </c>
    </row>
    <row r="37" spans="1:2" x14ac:dyDescent="0.3">
      <c r="A37">
        <v>34</v>
      </c>
      <c r="B37">
        <v>106</v>
      </c>
    </row>
    <row r="38" spans="1:2" x14ac:dyDescent="0.3">
      <c r="A38">
        <v>35</v>
      </c>
      <c r="B38">
        <v>110</v>
      </c>
    </row>
    <row r="39" spans="1:2" x14ac:dyDescent="0.3">
      <c r="A39">
        <v>36</v>
      </c>
      <c r="B39">
        <v>114</v>
      </c>
    </row>
    <row r="40" spans="1:2" x14ac:dyDescent="0.3">
      <c r="A40">
        <v>37</v>
      </c>
      <c r="B40">
        <v>118</v>
      </c>
    </row>
    <row r="41" spans="1:2" x14ac:dyDescent="0.3">
      <c r="A41">
        <v>38</v>
      </c>
      <c r="B41">
        <v>122</v>
      </c>
    </row>
    <row r="42" spans="1:2" x14ac:dyDescent="0.3">
      <c r="A42">
        <v>39</v>
      </c>
      <c r="B42">
        <v>126</v>
      </c>
    </row>
    <row r="43" spans="1:2" x14ac:dyDescent="0.3">
      <c r="A43">
        <v>40</v>
      </c>
      <c r="B43">
        <v>130</v>
      </c>
    </row>
    <row r="44" spans="1:2" x14ac:dyDescent="0.3">
      <c r="A44">
        <v>41</v>
      </c>
      <c r="B44">
        <v>134</v>
      </c>
    </row>
    <row r="45" spans="1:2" x14ac:dyDescent="0.3">
      <c r="A45">
        <v>42</v>
      </c>
      <c r="B45">
        <v>138</v>
      </c>
    </row>
    <row r="46" spans="1:2" x14ac:dyDescent="0.3">
      <c r="A46">
        <v>43</v>
      </c>
      <c r="B46">
        <v>142</v>
      </c>
    </row>
    <row r="47" spans="1:2" x14ac:dyDescent="0.3">
      <c r="A47">
        <v>44</v>
      </c>
      <c r="B47">
        <v>146</v>
      </c>
    </row>
    <row r="48" spans="1:2" x14ac:dyDescent="0.3">
      <c r="A48">
        <v>45</v>
      </c>
      <c r="B48">
        <v>150</v>
      </c>
    </row>
    <row r="49" spans="1:2" x14ac:dyDescent="0.3">
      <c r="A49">
        <v>46</v>
      </c>
      <c r="B49">
        <v>154</v>
      </c>
    </row>
    <row r="50" spans="1:2" x14ac:dyDescent="0.3">
      <c r="A50">
        <v>47</v>
      </c>
      <c r="B50">
        <v>158</v>
      </c>
    </row>
    <row r="51" spans="1:2" x14ac:dyDescent="0.3">
      <c r="A51">
        <v>48</v>
      </c>
      <c r="B51">
        <v>162</v>
      </c>
    </row>
    <row r="52" spans="1:2" x14ac:dyDescent="0.3">
      <c r="A52">
        <v>49</v>
      </c>
      <c r="B52">
        <v>166</v>
      </c>
    </row>
    <row r="53" spans="1:2" x14ac:dyDescent="0.3">
      <c r="A53">
        <v>50</v>
      </c>
      <c r="B53">
        <v>170</v>
      </c>
    </row>
    <row r="54" spans="1:2" x14ac:dyDescent="0.3">
      <c r="A54">
        <v>51</v>
      </c>
      <c r="B54">
        <v>174</v>
      </c>
    </row>
    <row r="55" spans="1:2" x14ac:dyDescent="0.3">
      <c r="A55">
        <v>52</v>
      </c>
      <c r="B55">
        <v>178</v>
      </c>
    </row>
    <row r="56" spans="1:2" x14ac:dyDescent="0.3">
      <c r="A56">
        <v>53</v>
      </c>
      <c r="B56">
        <v>182</v>
      </c>
    </row>
    <row r="57" spans="1:2" x14ac:dyDescent="0.3">
      <c r="A57">
        <v>54</v>
      </c>
      <c r="B57">
        <v>186</v>
      </c>
    </row>
    <row r="58" spans="1:2" x14ac:dyDescent="0.3">
      <c r="A58">
        <v>55</v>
      </c>
      <c r="B58">
        <v>190</v>
      </c>
    </row>
    <row r="59" spans="1:2" x14ac:dyDescent="0.3">
      <c r="A59">
        <v>56</v>
      </c>
      <c r="B59">
        <v>194</v>
      </c>
    </row>
    <row r="60" spans="1:2" x14ac:dyDescent="0.3">
      <c r="A60">
        <v>57</v>
      </c>
      <c r="B60">
        <v>198</v>
      </c>
    </row>
    <row r="61" spans="1:2" x14ac:dyDescent="0.3">
      <c r="A61">
        <v>58</v>
      </c>
      <c r="B61">
        <v>202</v>
      </c>
    </row>
    <row r="62" spans="1:2" x14ac:dyDescent="0.3">
      <c r="A62">
        <v>59</v>
      </c>
      <c r="B62">
        <v>206</v>
      </c>
    </row>
    <row r="63" spans="1:2" x14ac:dyDescent="0.3">
      <c r="A63">
        <v>60</v>
      </c>
      <c r="B63">
        <v>210</v>
      </c>
    </row>
    <row r="64" spans="1:2" x14ac:dyDescent="0.3">
      <c r="A64">
        <v>61</v>
      </c>
      <c r="B64">
        <v>214</v>
      </c>
    </row>
    <row r="65" spans="1:2" x14ac:dyDescent="0.3">
      <c r="A65">
        <v>62</v>
      </c>
      <c r="B65">
        <v>218</v>
      </c>
    </row>
    <row r="66" spans="1:2" x14ac:dyDescent="0.3">
      <c r="A66">
        <v>63</v>
      </c>
      <c r="B66">
        <v>222</v>
      </c>
    </row>
    <row r="67" spans="1:2" x14ac:dyDescent="0.3">
      <c r="A67">
        <v>64</v>
      </c>
      <c r="B67">
        <v>226</v>
      </c>
    </row>
    <row r="68" spans="1:2" x14ac:dyDescent="0.3">
      <c r="A68">
        <v>65</v>
      </c>
      <c r="B68">
        <v>230</v>
      </c>
    </row>
    <row r="69" spans="1:2" x14ac:dyDescent="0.3">
      <c r="A69">
        <v>66</v>
      </c>
      <c r="B69">
        <v>234</v>
      </c>
    </row>
    <row r="70" spans="1:2" x14ac:dyDescent="0.3">
      <c r="A70">
        <v>67</v>
      </c>
      <c r="B70">
        <v>238</v>
      </c>
    </row>
    <row r="71" spans="1:2" x14ac:dyDescent="0.3">
      <c r="A71">
        <v>68</v>
      </c>
      <c r="B71">
        <v>242</v>
      </c>
    </row>
    <row r="72" spans="1:2" x14ac:dyDescent="0.3">
      <c r="A72">
        <v>69</v>
      </c>
      <c r="B72">
        <v>246</v>
      </c>
    </row>
    <row r="73" spans="1:2" x14ac:dyDescent="0.3">
      <c r="A73">
        <v>70</v>
      </c>
      <c r="B73">
        <v>250</v>
      </c>
    </row>
    <row r="74" spans="1:2" x14ac:dyDescent="0.3">
      <c r="A74">
        <v>71</v>
      </c>
      <c r="B74">
        <v>254</v>
      </c>
    </row>
    <row r="75" spans="1:2" x14ac:dyDescent="0.3">
      <c r="A75">
        <v>72</v>
      </c>
      <c r="B75">
        <v>258</v>
      </c>
    </row>
    <row r="76" spans="1:2" x14ac:dyDescent="0.3">
      <c r="A76">
        <v>73</v>
      </c>
      <c r="B76">
        <v>262</v>
      </c>
    </row>
    <row r="77" spans="1:2" x14ac:dyDescent="0.3">
      <c r="A77">
        <v>74</v>
      </c>
      <c r="B77">
        <v>266</v>
      </c>
    </row>
    <row r="78" spans="1:2" x14ac:dyDescent="0.3">
      <c r="A78">
        <v>75</v>
      </c>
      <c r="B78">
        <v>270</v>
      </c>
    </row>
    <row r="79" spans="1:2" x14ac:dyDescent="0.3">
      <c r="A79">
        <v>76</v>
      </c>
      <c r="B79">
        <v>274</v>
      </c>
    </row>
    <row r="80" spans="1:2" x14ac:dyDescent="0.3">
      <c r="A80">
        <v>77</v>
      </c>
      <c r="B80">
        <v>278</v>
      </c>
    </row>
    <row r="81" spans="1:2" x14ac:dyDescent="0.3">
      <c r="A81">
        <v>78</v>
      </c>
      <c r="B81">
        <v>282</v>
      </c>
    </row>
    <row r="82" spans="1:2" x14ac:dyDescent="0.3">
      <c r="A82">
        <v>79</v>
      </c>
      <c r="B82">
        <v>286</v>
      </c>
    </row>
    <row r="83" spans="1:2" x14ac:dyDescent="0.3">
      <c r="A83">
        <v>80</v>
      </c>
      <c r="B83">
        <v>290</v>
      </c>
    </row>
    <row r="84" spans="1:2" x14ac:dyDescent="0.3">
      <c r="A84">
        <v>81</v>
      </c>
      <c r="B84">
        <v>294</v>
      </c>
    </row>
    <row r="85" spans="1:2" x14ac:dyDescent="0.3">
      <c r="A85">
        <v>82</v>
      </c>
      <c r="B85">
        <v>298</v>
      </c>
    </row>
    <row r="86" spans="1:2" x14ac:dyDescent="0.3">
      <c r="A86">
        <v>83</v>
      </c>
      <c r="B86">
        <v>302</v>
      </c>
    </row>
    <row r="87" spans="1:2" x14ac:dyDescent="0.3">
      <c r="A87">
        <v>84</v>
      </c>
      <c r="B87">
        <v>306</v>
      </c>
    </row>
    <row r="88" spans="1:2" x14ac:dyDescent="0.3">
      <c r="A88">
        <v>85</v>
      </c>
      <c r="B88">
        <v>310</v>
      </c>
    </row>
    <row r="89" spans="1:2" x14ac:dyDescent="0.3">
      <c r="A89">
        <v>86</v>
      </c>
      <c r="B89">
        <v>314</v>
      </c>
    </row>
    <row r="90" spans="1:2" x14ac:dyDescent="0.3">
      <c r="A90">
        <v>87</v>
      </c>
      <c r="B90">
        <v>318</v>
      </c>
    </row>
    <row r="91" spans="1:2" x14ac:dyDescent="0.3">
      <c r="A91">
        <v>88</v>
      </c>
      <c r="B91">
        <v>322</v>
      </c>
    </row>
    <row r="92" spans="1:2" x14ac:dyDescent="0.3">
      <c r="A92">
        <v>89</v>
      </c>
      <c r="B92">
        <v>326</v>
      </c>
    </row>
    <row r="93" spans="1:2" x14ac:dyDescent="0.3">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F19"/>
  <sheetViews>
    <sheetView workbookViewId="0">
      <selection activeCell="D12" sqref="D12"/>
    </sheetView>
  </sheetViews>
  <sheetFormatPr baseColWidth="10" defaultRowHeight="14.4" x14ac:dyDescent="0.3"/>
  <cols>
    <col min="1" max="1" width="32.5546875" customWidth="1"/>
    <col min="2" max="2" width="17" customWidth="1"/>
    <col min="3" max="6" width="11.88671875" bestFit="1" customWidth="1"/>
  </cols>
  <sheetData>
    <row r="4" spans="1:6" ht="16.2" thickBot="1" x14ac:dyDescent="0.35">
      <c r="A4" s="116" t="s">
        <v>19</v>
      </c>
      <c r="B4" s="116"/>
    </row>
    <row r="5" spans="1:6" ht="16.2" thickBot="1" x14ac:dyDescent="0.35">
      <c r="A5" s="40" t="s">
        <v>18</v>
      </c>
      <c r="B5" s="43" t="s">
        <v>9</v>
      </c>
      <c r="C5" s="40" t="s">
        <v>10</v>
      </c>
      <c r="D5" s="41" t="s">
        <v>11</v>
      </c>
      <c r="E5" s="41" t="s">
        <v>12</v>
      </c>
      <c r="F5" s="12" t="s">
        <v>13</v>
      </c>
    </row>
    <row r="6" spans="1:6" ht="25.5" customHeight="1" thickBot="1" x14ac:dyDescent="0.35">
      <c r="A6" s="120" t="s">
        <v>72</v>
      </c>
      <c r="B6" s="121">
        <v>41432.239999999998</v>
      </c>
      <c r="C6" s="122">
        <v>39585.910000000003</v>
      </c>
      <c r="D6" s="122">
        <v>38356.81</v>
      </c>
      <c r="E6" s="122">
        <v>37137.379999999997</v>
      </c>
      <c r="F6" s="123">
        <v>36710.69</v>
      </c>
    </row>
    <row r="7" spans="1:6" ht="21.75" customHeight="1" thickBot="1" x14ac:dyDescent="0.35">
      <c r="A7" s="124" t="s">
        <v>73</v>
      </c>
      <c r="B7" s="125">
        <v>47647.08</v>
      </c>
      <c r="C7" s="126">
        <v>45523.8</v>
      </c>
      <c r="D7" s="126">
        <v>44110.33</v>
      </c>
      <c r="E7" s="126">
        <v>42707.99</v>
      </c>
      <c r="F7" s="127">
        <v>42217.29</v>
      </c>
    </row>
    <row r="8" spans="1:6" ht="21.75" customHeight="1" thickBot="1" x14ac:dyDescent="0.35">
      <c r="A8" s="124" t="s">
        <v>74</v>
      </c>
      <c r="B8" s="125">
        <v>51790.3</v>
      </c>
      <c r="C8" s="126">
        <v>49482.39</v>
      </c>
      <c r="D8" s="126">
        <v>47946.01</v>
      </c>
      <c r="E8" s="126">
        <v>46421.73</v>
      </c>
      <c r="F8" s="127">
        <v>45888.36</v>
      </c>
    </row>
    <row r="9" spans="1:6" ht="21.75" customHeight="1" thickBot="1" x14ac:dyDescent="0.35">
      <c r="A9" s="124" t="s">
        <v>75</v>
      </c>
      <c r="B9" s="125">
        <v>55933.52</v>
      </c>
      <c r="C9" s="126">
        <v>53440.98</v>
      </c>
      <c r="D9" s="126">
        <v>51781.69</v>
      </c>
      <c r="E9" s="126">
        <v>50135.46</v>
      </c>
      <c r="F9" s="127">
        <v>49559.43</v>
      </c>
    </row>
    <row r="10" spans="1:6" ht="21.75" customHeight="1" x14ac:dyDescent="0.3">
      <c r="A10" s="118"/>
      <c r="B10" s="119"/>
      <c r="C10" s="119"/>
      <c r="D10" s="119"/>
      <c r="E10" s="119"/>
      <c r="F10" s="119"/>
    </row>
    <row r="11" spans="1:6" ht="21.75" customHeight="1" x14ac:dyDescent="0.3">
      <c r="A11" s="118"/>
      <c r="B11" s="119"/>
      <c r="C11" s="119"/>
      <c r="D11" s="119"/>
      <c r="E11" s="119"/>
      <c r="F11" s="119"/>
    </row>
    <row r="14" spans="1:6" ht="15" thickBot="1" x14ac:dyDescent="0.35">
      <c r="A14" s="117" t="s">
        <v>20</v>
      </c>
      <c r="B14" s="117"/>
    </row>
    <row r="15" spans="1:6" ht="16.2" thickBot="1" x14ac:dyDescent="0.35">
      <c r="A15" s="17" t="s">
        <v>18</v>
      </c>
      <c r="B15" s="17" t="s">
        <v>9</v>
      </c>
      <c r="C15" s="17" t="s">
        <v>10</v>
      </c>
      <c r="D15" s="17" t="s">
        <v>11</v>
      </c>
      <c r="E15" s="17" t="s">
        <v>12</v>
      </c>
      <c r="F15" s="12" t="s">
        <v>13</v>
      </c>
    </row>
    <row r="16" spans="1:6" ht="15" thickBot="1" x14ac:dyDescent="0.35">
      <c r="A16" s="128" t="s">
        <v>72</v>
      </c>
      <c r="B16" s="122">
        <v>1004.33</v>
      </c>
      <c r="C16" s="122">
        <v>992.68</v>
      </c>
      <c r="D16" s="122">
        <v>988</v>
      </c>
      <c r="E16" s="122">
        <v>974.01</v>
      </c>
      <c r="F16" s="122">
        <v>955.36</v>
      </c>
    </row>
    <row r="17" spans="1:6" ht="25.5" customHeight="1" thickBot="1" x14ac:dyDescent="0.35">
      <c r="A17" s="129" t="s">
        <v>73</v>
      </c>
      <c r="B17" s="126">
        <v>1154.98</v>
      </c>
      <c r="C17" s="126">
        <v>1141.58</v>
      </c>
      <c r="D17" s="126">
        <v>1136.2</v>
      </c>
      <c r="E17" s="126">
        <v>1120.1099999999999</v>
      </c>
      <c r="F17" s="126">
        <v>1098.6600000000001</v>
      </c>
    </row>
    <row r="18" spans="1:6" ht="15" thickBot="1" x14ac:dyDescent="0.35">
      <c r="A18" s="129" t="s">
        <v>74</v>
      </c>
      <c r="B18" s="126">
        <v>1255.4100000000001</v>
      </c>
      <c r="C18" s="126">
        <v>1240.8499999999999</v>
      </c>
      <c r="D18" s="126">
        <v>1235</v>
      </c>
      <c r="E18" s="126">
        <v>1217.51</v>
      </c>
      <c r="F18" s="126">
        <v>1194.19</v>
      </c>
    </row>
    <row r="19" spans="1:6" ht="15" thickBot="1" x14ac:dyDescent="0.35">
      <c r="A19" s="129" t="s">
        <v>75</v>
      </c>
      <c r="B19" s="126">
        <v>1355.84</v>
      </c>
      <c r="C19" s="126">
        <v>1340.12</v>
      </c>
      <c r="D19" s="126">
        <v>1333.8</v>
      </c>
      <c r="E19" s="126">
        <v>1314.91</v>
      </c>
      <c r="F19" s="126">
        <v>1289.73</v>
      </c>
    </row>
  </sheetData>
  <mergeCells count="2">
    <mergeCell ref="A4:B4"/>
    <mergeCell ref="A14:B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CCT 318-99</vt:lpstr>
      <vt:lpstr>CATEGORÍAS</vt:lpstr>
      <vt:lpstr>Antiguedad</vt:lpstr>
      <vt:lpstr>DATOS</vt:lpstr>
      <vt:lpstr>A_PARTIR_DE_MARZO_2017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MyPC</cp:lastModifiedBy>
  <dcterms:created xsi:type="dcterms:W3CDTF">2016-01-13T16:30:27Z</dcterms:created>
  <dcterms:modified xsi:type="dcterms:W3CDTF">2021-05-28T16:16:51Z</dcterms:modified>
</cp:coreProperties>
</file>